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С УЧЕТОМ ПОСТУПЛ. ОТ АРЕНДЫ" sheetId="2" r:id="rId1"/>
    <sheet name="Лист2" sheetId="6" r:id="rId2"/>
  </sheets>
  <calcPr calcId="145621"/>
</workbook>
</file>

<file path=xl/calcChain.xml><?xml version="1.0" encoding="utf-8"?>
<calcChain xmlns="http://schemas.openxmlformats.org/spreadsheetml/2006/main">
  <c r="D50" i="2" l="1"/>
  <c r="E50" i="2" s="1"/>
  <c r="E45" i="2" l="1"/>
  <c r="E44" i="2"/>
  <c r="F43" i="2"/>
  <c r="E43" i="2"/>
  <c r="D43" i="2" l="1"/>
  <c r="D42" i="2"/>
  <c r="E42" i="2" s="1"/>
  <c r="F42" i="2" s="1"/>
  <c r="F41" i="2"/>
  <c r="D47" i="2"/>
  <c r="D23" i="2"/>
  <c r="E21" i="2"/>
  <c r="E23" i="2"/>
  <c r="D20" i="2"/>
  <c r="E20" i="2" s="1"/>
  <c r="D16" i="2"/>
  <c r="D13" i="2"/>
  <c r="E11" i="2" l="1"/>
  <c r="D33" i="2" l="1"/>
  <c r="E33" i="2" s="1"/>
  <c r="D31" i="2"/>
  <c r="D45" i="2" l="1"/>
  <c r="C56" i="2"/>
  <c r="F45" i="2" l="1"/>
  <c r="D14" i="2"/>
  <c r="D22" i="2"/>
  <c r="E22" i="2" s="1"/>
  <c r="D44" i="2" l="1"/>
  <c r="D40" i="2"/>
  <c r="E40" i="2" s="1"/>
  <c r="D26" i="2"/>
  <c r="F23" i="2" l="1"/>
  <c r="D24" i="2"/>
  <c r="C24" i="2"/>
  <c r="G36" i="2" l="1"/>
  <c r="K49" i="2" l="1"/>
  <c r="E13" i="2"/>
  <c r="K51" i="2" l="1"/>
  <c r="F50" i="2"/>
  <c r="D56" i="2"/>
  <c r="F21" i="2" l="1"/>
  <c r="F44" i="2"/>
  <c r="E46" i="2" l="1"/>
  <c r="F46" i="2" s="1"/>
  <c r="E39" i="2"/>
  <c r="F39" i="2" s="1"/>
  <c r="F33" i="2"/>
  <c r="E32" i="2"/>
  <c r="F32" i="2" s="1"/>
  <c r="E31" i="2"/>
  <c r="F31" i="2" s="1"/>
  <c r="E30" i="2"/>
  <c r="F30" i="2" s="1"/>
  <c r="E27" i="2"/>
  <c r="F27" i="2" s="1"/>
  <c r="E26" i="2"/>
  <c r="F26" i="2" s="1"/>
  <c r="F22" i="2"/>
  <c r="F20" i="2"/>
  <c r="E19" i="2"/>
  <c r="F19" i="2" l="1"/>
  <c r="F24" i="2" s="1"/>
  <c r="E24" i="2"/>
  <c r="E12" i="2"/>
  <c r="F12" i="2" s="1"/>
  <c r="E14" i="2"/>
  <c r="F14" i="2" s="1"/>
  <c r="F15" i="2"/>
  <c r="E16" i="2"/>
  <c r="F16" i="2" s="1"/>
  <c r="F11" i="2"/>
  <c r="F35" i="2" l="1"/>
  <c r="D34" i="2"/>
  <c r="C34" i="2"/>
  <c r="D28" i="2"/>
  <c r="C28" i="2"/>
  <c r="C17" i="2"/>
  <c r="F40" i="2" l="1"/>
  <c r="F48" i="2" s="1"/>
  <c r="E47" i="2"/>
  <c r="F47" i="2" s="1"/>
  <c r="D17" i="2"/>
  <c r="D36" i="2" s="1"/>
  <c r="F13" i="2"/>
  <c r="F17" i="2" s="1"/>
  <c r="C36" i="2"/>
  <c r="E28" i="2"/>
  <c r="E34" i="2"/>
  <c r="F34" i="2"/>
  <c r="F28" i="2"/>
  <c r="C48" i="2"/>
  <c r="E17" i="2" l="1"/>
  <c r="E36" i="2" s="1"/>
  <c r="F36" i="2"/>
  <c r="C51" i="2"/>
  <c r="F49" i="2" l="1"/>
  <c r="F51" i="2" s="1"/>
  <c r="D48" i="2"/>
  <c r="D51" i="2" s="1"/>
  <c r="E48" i="2"/>
  <c r="E51" i="2" l="1"/>
</calcChain>
</file>

<file path=xl/sharedStrings.xml><?xml version="1.0" encoding="utf-8"?>
<sst xmlns="http://schemas.openxmlformats.org/spreadsheetml/2006/main" count="68" uniqueCount="62">
  <si>
    <t>Утверждаю____________________</t>
  </si>
  <si>
    <t>Председатель ТСЖ «На Пирогова»</t>
  </si>
  <si>
    <t>В. П. Дегтярев</t>
  </si>
  <si>
    <t xml:space="preserve">стоимости работ и услуг по содержанию и ремонту общего имущества в многоквартирном доме </t>
  </si>
  <si>
    <t>по адресу г. Новосибирск, ул. Пирогова, д.34.</t>
  </si>
  <si>
    <t>пп №</t>
  </si>
  <si>
    <t>Перечень работ/услуг</t>
  </si>
  <si>
    <t>Стоимость работ и услуг с января по март (ежемесячно)</t>
  </si>
  <si>
    <t>Стоимость работ и услуг с апрель  по декабрь (ежемесячно)</t>
  </si>
  <si>
    <t>Стоимость работ и услуг в год, руб.</t>
  </si>
  <si>
    <t>Техническое обслуживание внутри домового инженерного  оборудования:                                                                                                                                                      Проведение технических осмотров, профилактического ремонта и незначительных неисправностей в системах отопления, водоснабжения, водоотведения, электроснабжения; промывка, консервация и расконсервация системы отопления, поверка приборов учета и т.д.</t>
  </si>
  <si>
    <t>1.</t>
  </si>
  <si>
    <t xml:space="preserve">ФОТ (с учетом налогов)  сантехника, электротехника, теплотехника. </t>
  </si>
  <si>
    <t>Аварийная служба</t>
  </si>
  <si>
    <t>Электро товары (лампочки и т.д.)</t>
  </si>
  <si>
    <t>2.</t>
  </si>
  <si>
    <t>ИТОГО:</t>
  </si>
  <si>
    <t xml:space="preserve">Санитарное содержание мест общего пользования и уборка придомовой территории:
Подметание и влажная уборка лестничных клеток и лифтовых холлов, кабин лифта; подметание территории, сдвигание снега, механизированная уборка снега
</t>
  </si>
  <si>
    <t>ФОТ (с учетом налогов) уборщицы  и дворника</t>
  </si>
  <si>
    <t xml:space="preserve">Механизированная уборка снега 2 раза в год </t>
  </si>
  <si>
    <t>Материалы для уборщицы  и дворника</t>
  </si>
  <si>
    <t>Обслуживание противопожарной автоматики</t>
  </si>
  <si>
    <t>3.</t>
  </si>
  <si>
    <t>Противопожарная безопасность:</t>
  </si>
  <si>
    <t xml:space="preserve">Проверка гидравлической системы </t>
  </si>
  <si>
    <t>Обслуживание и диспетчеризация лифтов, включая страхование и освидетельствование</t>
  </si>
  <si>
    <t>4.</t>
  </si>
  <si>
    <t>ГТС Ростелеком</t>
  </si>
  <si>
    <t>5.</t>
  </si>
  <si>
    <t>ИТОГО   СОДЕРЖАНИЕ ОБЩЕГО ИМУЩЕСТВА ДОМА :</t>
  </si>
  <si>
    <t>Управление многоквартирным домом: планирование работ по содержанию и ремонту общего имущества, планирование финансовых и технических ресурсов, заключение договоров с ресурса снабжающими и подрядными организациями, контроль качества выполнения работ, ведение бухгалтерского учета, проведение оплаты работ и услуг в соответствии с заключенными договорами, работа с населением,взыскание задолженности по оплате ЖКУ и пр.</t>
  </si>
  <si>
    <t xml:space="preserve">ФОТ (включая налоги) бухгалтера и вознаграждение председателя </t>
  </si>
  <si>
    <t xml:space="preserve">Непредвиденные расходы </t>
  </si>
  <si>
    <t>Услуги банка</t>
  </si>
  <si>
    <t>Канцтовары, картриджи и пр</t>
  </si>
  <si>
    <t>ТЕКУЩИЙ РЕМОНТ</t>
  </si>
  <si>
    <t xml:space="preserve">  I. СОДЕРЖАНИЕ ОБЩЕГО ИМУЩЕСТВА ДОМА</t>
  </si>
  <si>
    <t>II. УПРАВЛЕНИЕ МНОГОКВАРТИРНЫМ ДОМОМ</t>
  </si>
  <si>
    <t>III.</t>
  </si>
  <si>
    <t>ИТОГО ЗА СОДЕРЖАНИЕ ОБЩЕГО ИМУЩЕСТВА ДОМА И УПРАВЛЕНИЕ МНОГОКВАРТИРНЫМ ДОМОМ:</t>
  </si>
  <si>
    <t>Техобслуживание+диспетчеризация</t>
  </si>
  <si>
    <t>Страхование</t>
  </si>
  <si>
    <t>Цена работ и услуг на 1 кв. метр площ. Помещ./ месяц, руб.</t>
  </si>
  <si>
    <t>Ревизор</t>
  </si>
  <si>
    <t>Электронная отчетность</t>
  </si>
  <si>
    <t>Аренда и обслуживание 1С</t>
  </si>
  <si>
    <t>ИТОГО затрат:</t>
  </si>
  <si>
    <t xml:space="preserve">Площадь жилых помещений </t>
  </si>
  <si>
    <t>кв.м</t>
  </si>
  <si>
    <t>Сантехнические работы и сопутствующие товары</t>
  </si>
  <si>
    <t>Проведение испытательных работ</t>
  </si>
  <si>
    <t>Непредвиденные работы связанные с инженерным оборудованием</t>
  </si>
  <si>
    <t>Печать документов</t>
  </si>
  <si>
    <t>Непредвиденне расходы по уборке и благоустройству территории</t>
  </si>
  <si>
    <t>Дератизация, дезинсекция,крупногоборитный мусор</t>
  </si>
  <si>
    <t>ИТОГО ПОСТУПИЛО от арендаторов и проценты по счету:</t>
  </si>
  <si>
    <t>Обслуживание сайта, домен</t>
  </si>
  <si>
    <t>Освидетельствование/оценка лифтовой системы</t>
  </si>
  <si>
    <t>цена за кв.м. в 2023 году</t>
  </si>
  <si>
    <t>ИТОГО УПРАВЛЕНИЕ:</t>
  </si>
  <si>
    <t>CМЕТА НА 2025 ГОД</t>
  </si>
  <si>
    <t>Затраты за счет средств, поступивших от арендаторов в 2024году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</si>
</sst>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р_._-;\-* #,##0.00\ _р_._-;_-* &quot;-&quot;??\ _р_._-;_-@_-"/>
    <numFmt numFmtId="165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9"/>
      <color indexed="2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047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0" fontId="19" fillId="0" borderId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1" fillId="0" borderId="0"/>
  </cellStyleXfs>
  <cellXfs count="180">
    <xf numFmtId="0" fontId="0" fillId="0" borderId="0" xfId="0"/>
    <xf numFmtId="43" fontId="0" fillId="0" borderId="12" xfId="1" applyFont="1" applyBorder="1" applyAlignment="1">
      <alignment horizontal="center" vertical="center" wrapText="1"/>
    </xf>
    <xf numFmtId="43" fontId="0" fillId="0" borderId="16" xfId="1" applyFont="1" applyBorder="1" applyAlignment="1">
      <alignment horizontal="center" vertical="center" wrapText="1"/>
    </xf>
    <xf numFmtId="43" fontId="0" fillId="0" borderId="24" xfId="1" applyFont="1" applyBorder="1" applyAlignment="1">
      <alignment horizontal="center" vertical="center" wrapText="1"/>
    </xf>
    <xf numFmtId="43" fontId="0" fillId="0" borderId="25" xfId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3" fontId="0" fillId="0" borderId="28" xfId="1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3" fontId="4" fillId="0" borderId="35" xfId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 wrapText="1"/>
    </xf>
    <xf numFmtId="43" fontId="4" fillId="0" borderId="29" xfId="1" applyFont="1" applyBorder="1" applyAlignment="1">
      <alignment horizontal="center" vertical="center" wrapText="1"/>
    </xf>
    <xf numFmtId="43" fontId="0" fillId="0" borderId="29" xfId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43" fontId="0" fillId="0" borderId="15" xfId="1" applyFont="1" applyBorder="1" applyAlignment="1">
      <alignment horizontal="center" vertical="center" wrapText="1"/>
    </xf>
    <xf numFmtId="43" fontId="0" fillId="0" borderId="30" xfId="1" applyFont="1" applyBorder="1" applyAlignment="1">
      <alignment horizontal="center" vertical="center" wrapText="1"/>
    </xf>
    <xf numFmtId="43" fontId="7" fillId="0" borderId="32" xfId="0" applyNumberFormat="1" applyFont="1" applyBorder="1" applyAlignment="1">
      <alignment horizontal="center" vertical="center" wrapText="1"/>
    </xf>
    <xf numFmtId="43" fontId="7" fillId="0" borderId="33" xfId="0" applyNumberFormat="1" applyFont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center" vertical="center" wrapText="1"/>
    </xf>
    <xf numFmtId="43" fontId="0" fillId="0" borderId="0" xfId="0" applyNumberForma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3" fontId="0" fillId="0" borderId="2" xfId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8" xfId="1" applyFont="1" applyBorder="1" applyAlignment="1">
      <alignment horizontal="center" vertical="center" wrapText="1"/>
    </xf>
    <xf numFmtId="43" fontId="0" fillId="0" borderId="23" xfId="1" applyFont="1" applyBorder="1" applyAlignment="1">
      <alignment horizontal="center" vertical="center" wrapText="1"/>
    </xf>
    <xf numFmtId="43" fontId="7" fillId="0" borderId="3" xfId="0" applyNumberFormat="1" applyFont="1" applyBorder="1" applyAlignment="1">
      <alignment horizontal="center" vertical="center" wrapText="1"/>
    </xf>
    <xf numFmtId="43" fontId="0" fillId="0" borderId="2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5" fillId="3" borderId="3" xfId="1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 wrapText="1"/>
    </xf>
    <xf numFmtId="43" fontId="3" fillId="2" borderId="3" xfId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43" fontId="0" fillId="0" borderId="27" xfId="1" applyFont="1" applyBorder="1" applyAlignment="1">
      <alignment horizontal="center" vertical="center" wrapText="1"/>
    </xf>
    <xf numFmtId="43" fontId="7" fillId="6" borderId="3" xfId="1" applyFont="1" applyFill="1" applyBorder="1" applyAlignment="1">
      <alignment horizontal="center" vertical="center" wrapText="1"/>
    </xf>
    <xf numFmtId="43" fontId="7" fillId="4" borderId="6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3" fontId="10" fillId="0" borderId="17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3" fontId="11" fillId="4" borderId="5" xfId="0" applyNumberFormat="1" applyFont="1" applyFill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7" fillId="0" borderId="7" xfId="0" applyNumberFormat="1" applyFont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39" xfId="0" applyBorder="1" applyAlignment="1">
      <alignment horizontal="center" vertical="center"/>
    </xf>
    <xf numFmtId="43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43" fontId="11" fillId="4" borderId="4" xfId="0" applyNumberFormat="1" applyFont="1" applyFill="1" applyBorder="1" applyAlignment="1">
      <alignment horizontal="center" vertical="center" wrapText="1"/>
    </xf>
    <xf numFmtId="43" fontId="9" fillId="4" borderId="3" xfId="0" applyNumberFormat="1" applyFont="1" applyFill="1" applyBorder="1" applyAlignment="1">
      <alignment horizontal="center" vertical="center" wrapText="1"/>
    </xf>
    <xf numFmtId="43" fontId="11" fillId="4" borderId="17" xfId="0" applyNumberFormat="1" applyFont="1" applyFill="1" applyBorder="1" applyAlignment="1">
      <alignment horizontal="center" vertical="center" wrapText="1"/>
    </xf>
    <xf numFmtId="43" fontId="4" fillId="6" borderId="12" xfId="1" applyFont="1" applyFill="1" applyBorder="1" applyAlignment="1">
      <alignment horizontal="center" vertical="center" wrapText="1"/>
    </xf>
    <xf numFmtId="43" fontId="7" fillId="6" borderId="3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/>
    </xf>
    <xf numFmtId="43" fontId="9" fillId="6" borderId="3" xfId="0" applyNumberFormat="1" applyFont="1" applyFill="1" applyBorder="1" applyAlignment="1">
      <alignment horizontal="center" vertical="center" wrapText="1"/>
    </xf>
    <xf numFmtId="43" fontId="2" fillId="6" borderId="3" xfId="1" applyFont="1" applyFill="1" applyBorder="1" applyAlignment="1">
      <alignment horizontal="center" vertical="center"/>
    </xf>
    <xf numFmtId="43" fontId="3" fillId="6" borderId="3" xfId="1" applyFont="1" applyFill="1" applyBorder="1" applyAlignment="1">
      <alignment horizontal="center" vertical="center" wrapText="1"/>
    </xf>
    <xf numFmtId="43" fontId="7" fillId="0" borderId="3" xfId="0" applyNumberFormat="1" applyFont="1" applyBorder="1" applyAlignment="1">
      <alignment horizontal="center" vertical="center" wrapText="1"/>
    </xf>
    <xf numFmtId="43" fontId="4" fillId="0" borderId="19" xfId="1" applyFont="1" applyBorder="1" applyAlignment="1">
      <alignment horizontal="center" vertical="center" wrapText="1"/>
    </xf>
    <xf numFmtId="43" fontId="4" fillId="0" borderId="20" xfId="1" applyFont="1" applyBorder="1" applyAlignment="1">
      <alignment horizontal="center" vertical="center" wrapText="1"/>
    </xf>
    <xf numFmtId="43" fontId="0" fillId="0" borderId="20" xfId="1" applyFont="1" applyBorder="1" applyAlignment="1">
      <alignment horizontal="center" vertical="center" wrapText="1"/>
    </xf>
    <xf numFmtId="43" fontId="0" fillId="0" borderId="40" xfId="1" applyFont="1" applyBorder="1" applyAlignment="1">
      <alignment horizontal="center" vertical="center" wrapText="1"/>
    </xf>
    <xf numFmtId="43" fontId="4" fillId="0" borderId="19" xfId="1" applyFont="1" applyBorder="1" applyAlignment="1">
      <alignment horizontal="center" vertical="center" wrapText="1"/>
    </xf>
    <xf numFmtId="43" fontId="4" fillId="0" borderId="20" xfId="1" applyFont="1" applyBorder="1" applyAlignment="1">
      <alignment horizontal="center" vertical="center" wrapText="1"/>
    </xf>
    <xf numFmtId="43" fontId="0" fillId="0" borderId="20" xfId="1" applyFont="1" applyBorder="1" applyAlignment="1">
      <alignment horizontal="center" vertical="center" wrapText="1"/>
    </xf>
    <xf numFmtId="43" fontId="0" fillId="0" borderId="32" xfId="1" applyFont="1" applyBorder="1" applyAlignment="1">
      <alignment horizontal="center" vertical="center" wrapText="1"/>
    </xf>
    <xf numFmtId="43" fontId="0" fillId="0" borderId="19" xfId="1" applyFont="1" applyBorder="1" applyAlignment="1">
      <alignment horizontal="center" vertical="center" wrapText="1"/>
    </xf>
    <xf numFmtId="43" fontId="0" fillId="0" borderId="40" xfId="1" applyFont="1" applyBorder="1" applyAlignment="1">
      <alignment horizontal="center" vertical="center" wrapText="1"/>
    </xf>
    <xf numFmtId="43" fontId="0" fillId="0" borderId="23" xfId="1" applyFont="1" applyBorder="1" applyAlignment="1">
      <alignment horizontal="center" vertical="center" wrapText="1"/>
    </xf>
    <xf numFmtId="43" fontId="0" fillId="0" borderId="21" xfId="1" applyFont="1" applyBorder="1" applyAlignment="1">
      <alignment horizontal="center" vertical="center" wrapText="1"/>
    </xf>
    <xf numFmtId="43" fontId="0" fillId="0" borderId="22" xfId="1" applyFont="1" applyBorder="1" applyAlignment="1">
      <alignment horizontal="center" vertical="center" wrapText="1"/>
    </xf>
    <xf numFmtId="43" fontId="0" fillId="0" borderId="20" xfId="1" applyFont="1" applyBorder="1" applyAlignment="1">
      <alignment horizontal="center" vertical="center" wrapText="1"/>
    </xf>
    <xf numFmtId="43" fontId="0" fillId="0" borderId="19" xfId="1" applyFont="1" applyBorder="1" applyAlignment="1">
      <alignment horizontal="center" vertical="center" wrapText="1"/>
    </xf>
    <xf numFmtId="43" fontId="0" fillId="0" borderId="40" xfId="1" applyFont="1" applyBorder="1" applyAlignment="1">
      <alignment horizontal="center" vertical="center" wrapText="1"/>
    </xf>
    <xf numFmtId="43" fontId="0" fillId="0" borderId="23" xfId="1" applyFont="1" applyBorder="1" applyAlignment="1">
      <alignment horizontal="center" vertical="center" wrapText="1"/>
    </xf>
    <xf numFmtId="43" fontId="0" fillId="0" borderId="21" xfId="1" applyFont="1" applyBorder="1" applyAlignment="1">
      <alignment horizontal="center" vertical="center" wrapText="1"/>
    </xf>
    <xf numFmtId="43" fontId="0" fillId="0" borderId="22" xfId="1" applyFont="1" applyBorder="1" applyAlignment="1">
      <alignment horizontal="center" vertical="center" wrapText="1"/>
    </xf>
    <xf numFmtId="43" fontId="0" fillId="0" borderId="20" xfId="1" applyFont="1" applyBorder="1" applyAlignment="1">
      <alignment horizontal="center" vertical="center" wrapText="1"/>
    </xf>
    <xf numFmtId="43" fontId="0" fillId="0" borderId="19" xfId="1" applyFont="1" applyBorder="1" applyAlignment="1">
      <alignment horizontal="center" vertical="center" wrapText="1"/>
    </xf>
    <xf numFmtId="43" fontId="0" fillId="0" borderId="40" xfId="1" applyFont="1" applyBorder="1" applyAlignment="1">
      <alignment horizontal="center" vertical="center" wrapText="1"/>
    </xf>
    <xf numFmtId="0" fontId="0" fillId="6" borderId="0" xfId="0" applyFill="1" applyAlignment="1">
      <alignment horizontal="left" vertical="center"/>
    </xf>
    <xf numFmtId="4" fontId="22" fillId="25" borderId="42" xfId="1046" applyNumberFormat="1" applyFont="1" applyFill="1" applyBorder="1" applyAlignment="1">
      <alignment horizontal="right" vertical="top" wrapText="1"/>
    </xf>
    <xf numFmtId="4" fontId="0" fillId="0" borderId="0" xfId="0" applyNumberFormat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43" fontId="4" fillId="0" borderId="43" xfId="1" applyFont="1" applyBorder="1" applyAlignment="1">
      <alignment horizontal="center" vertical="center" wrapText="1"/>
    </xf>
    <xf numFmtId="43" fontId="0" fillId="0" borderId="10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3" fontId="20" fillId="0" borderId="11" xfId="1" applyFont="1" applyBorder="1" applyAlignment="1">
      <alignment horizontal="center" vertical="center" wrapText="1"/>
    </xf>
    <xf numFmtId="43" fontId="0" fillId="0" borderId="41" xfId="1" applyFont="1" applyBorder="1" applyAlignment="1">
      <alignment horizontal="center" vertical="center" wrapText="1"/>
    </xf>
    <xf numFmtId="43" fontId="0" fillId="0" borderId="13" xfId="1" applyFont="1" applyBorder="1" applyAlignment="1">
      <alignment horizontal="center" vertical="center" wrapText="1"/>
    </xf>
    <xf numFmtId="43" fontId="0" fillId="0" borderId="14" xfId="1" applyFont="1" applyBorder="1" applyAlignment="1">
      <alignment horizontal="center" vertical="center" wrapText="1"/>
    </xf>
    <xf numFmtId="43" fontId="0" fillId="6" borderId="2" xfId="1" applyFont="1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/>
    </xf>
    <xf numFmtId="0" fontId="6" fillId="6" borderId="37" xfId="0" applyFont="1" applyFill="1" applyBorder="1" applyAlignment="1">
      <alignment horizontal="left" vertical="center" wrapText="1"/>
    </xf>
    <xf numFmtId="43" fontId="0" fillId="6" borderId="34" xfId="1" applyFont="1" applyFill="1" applyBorder="1" applyAlignment="1">
      <alignment horizontal="center" vertical="center" wrapText="1"/>
    </xf>
    <xf numFmtId="43" fontId="0" fillId="6" borderId="38" xfId="1" applyFont="1" applyFill="1" applyBorder="1" applyAlignment="1">
      <alignment horizontal="center" vertical="center" wrapText="1"/>
    </xf>
    <xf numFmtId="164" fontId="10" fillId="6" borderId="6" xfId="0" applyNumberFormat="1" applyFont="1" applyFill="1" applyBorder="1" applyAlignment="1">
      <alignment horizontal="center" vertical="center" wrapText="1"/>
    </xf>
    <xf numFmtId="43" fontId="2" fillId="6" borderId="0" xfId="1" applyFont="1" applyFill="1" applyBorder="1" applyAlignment="1">
      <alignment horizontal="center" vertical="center"/>
    </xf>
    <xf numFmtId="43" fontId="7" fillId="6" borderId="0" xfId="0" applyNumberFormat="1" applyFont="1" applyFill="1" applyBorder="1" applyAlignment="1">
      <alignment horizontal="center" vertical="center" wrapText="1"/>
    </xf>
    <xf numFmtId="43" fontId="9" fillId="6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43" fontId="4" fillId="6" borderId="0" xfId="1" applyFont="1" applyFill="1" applyBorder="1" applyAlignment="1">
      <alignment horizontal="center" vertical="center" wrapText="1"/>
    </xf>
    <xf numFmtId="43" fontId="0" fillId="6" borderId="0" xfId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43" fontId="7" fillId="6" borderId="0" xfId="1" applyFont="1" applyFill="1" applyBorder="1" applyAlignment="1">
      <alignment horizontal="center" vertical="center" wrapText="1"/>
    </xf>
    <xf numFmtId="43" fontId="3" fillId="6" borderId="0" xfId="1" applyFont="1" applyFill="1" applyBorder="1" applyAlignment="1">
      <alignment horizontal="center" vertical="center" wrapText="1"/>
    </xf>
    <xf numFmtId="43" fontId="2" fillId="6" borderId="0" xfId="0" applyNumberFormat="1" applyFont="1" applyFill="1" applyAlignment="1">
      <alignment horizontal="center" vertical="center"/>
    </xf>
    <xf numFmtId="43" fontId="0" fillId="6" borderId="0" xfId="0" applyNumberFormat="1" applyFill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43" fontId="10" fillId="6" borderId="0" xfId="1" applyFont="1" applyFill="1" applyAlignment="1">
      <alignment horizontal="center" vertical="center"/>
    </xf>
    <xf numFmtId="43" fontId="10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</cellXfs>
  <cellStyles count="1047">
    <cellStyle name="20% - Акцент1 10" xfId="26"/>
    <cellStyle name="20% - Акцент1 11" xfId="27"/>
    <cellStyle name="20% - Акцент1 12" xfId="28"/>
    <cellStyle name="20% - Акцент1 2" xfId="4"/>
    <cellStyle name="20% - Акцент1 2 10" xfId="29"/>
    <cellStyle name="20% - Акцент1 2 2" xfId="30"/>
    <cellStyle name="20% - Акцент1 2 2 2" xfId="31"/>
    <cellStyle name="20% - Акцент1 2 2 3" xfId="32"/>
    <cellStyle name="20% - Акцент1 2 2 4" xfId="33"/>
    <cellStyle name="20% - Акцент1 2 3" xfId="34"/>
    <cellStyle name="20% - Акцент1 2 4" xfId="35"/>
    <cellStyle name="20% - Акцент1 2 5" xfId="36"/>
    <cellStyle name="20% - Акцент1 2 6" xfId="37"/>
    <cellStyle name="20% - Акцент1 2 7" xfId="38"/>
    <cellStyle name="20% - Акцент1 2 8" xfId="39"/>
    <cellStyle name="20% - Акцент1 2 9" xfId="40"/>
    <cellStyle name="20% - Акцент1 3" xfId="41"/>
    <cellStyle name="20% - Акцент1 3 10" xfId="42"/>
    <cellStyle name="20% - Акцент1 3 2" xfId="43"/>
    <cellStyle name="20% - Акцент1 3 2 2" xfId="44"/>
    <cellStyle name="20% - Акцент1 3 2 3" xfId="45"/>
    <cellStyle name="20% - Акцент1 3 2 4" xfId="46"/>
    <cellStyle name="20% - Акцент1 3 3" xfId="47"/>
    <cellStyle name="20% - Акцент1 3 4" xfId="48"/>
    <cellStyle name="20% - Акцент1 3 5" xfId="49"/>
    <cellStyle name="20% - Акцент1 3 6" xfId="50"/>
    <cellStyle name="20% - Акцент1 3 7" xfId="51"/>
    <cellStyle name="20% - Акцент1 3 8" xfId="52"/>
    <cellStyle name="20% - Акцент1 3 9" xfId="53"/>
    <cellStyle name="20% - Акцент1 4" xfId="54"/>
    <cellStyle name="20% - Акцент1 4 10" xfId="55"/>
    <cellStyle name="20% - Акцент1 4 2" xfId="56"/>
    <cellStyle name="20% - Акцент1 4 2 2" xfId="57"/>
    <cellStyle name="20% - Акцент1 4 2 3" xfId="58"/>
    <cellStyle name="20% - Акцент1 4 2 4" xfId="59"/>
    <cellStyle name="20% - Акцент1 4 3" xfId="60"/>
    <cellStyle name="20% - Акцент1 4 4" xfId="61"/>
    <cellStyle name="20% - Акцент1 4 5" xfId="62"/>
    <cellStyle name="20% - Акцент1 4 6" xfId="63"/>
    <cellStyle name="20% - Акцент1 4 7" xfId="64"/>
    <cellStyle name="20% - Акцент1 4 8" xfId="65"/>
    <cellStyle name="20% - Акцент1 4 9" xfId="66"/>
    <cellStyle name="20% - Акцент1 5" xfId="67"/>
    <cellStyle name="20% - Акцент1 5 10" xfId="68"/>
    <cellStyle name="20% - Акцент1 5 2" xfId="69"/>
    <cellStyle name="20% - Акцент1 5 2 2" xfId="70"/>
    <cellStyle name="20% - Акцент1 5 2 3" xfId="71"/>
    <cellStyle name="20% - Акцент1 5 2 4" xfId="72"/>
    <cellStyle name="20% - Акцент1 5 3" xfId="73"/>
    <cellStyle name="20% - Акцент1 5 4" xfId="74"/>
    <cellStyle name="20% - Акцент1 5 5" xfId="75"/>
    <cellStyle name="20% - Акцент1 5 6" xfId="76"/>
    <cellStyle name="20% - Акцент1 5 7" xfId="77"/>
    <cellStyle name="20% - Акцент1 5 8" xfId="78"/>
    <cellStyle name="20% - Акцент1 5 9" xfId="79"/>
    <cellStyle name="20% - Акцент1 6" xfId="80"/>
    <cellStyle name="20% - Акцент1 6 10" xfId="81"/>
    <cellStyle name="20% - Акцент1 6 2" xfId="82"/>
    <cellStyle name="20% - Акцент1 6 2 2" xfId="83"/>
    <cellStyle name="20% - Акцент1 6 2 3" xfId="84"/>
    <cellStyle name="20% - Акцент1 6 2 4" xfId="85"/>
    <cellStyle name="20% - Акцент1 6 3" xfId="86"/>
    <cellStyle name="20% - Акцент1 6 4" xfId="87"/>
    <cellStyle name="20% - Акцент1 6 5" xfId="88"/>
    <cellStyle name="20% - Акцент1 6 6" xfId="89"/>
    <cellStyle name="20% - Акцент1 6 7" xfId="90"/>
    <cellStyle name="20% - Акцент1 6 8" xfId="91"/>
    <cellStyle name="20% - Акцент1 6 9" xfId="92"/>
    <cellStyle name="20% - Акцент1 7" xfId="93"/>
    <cellStyle name="20% - Акцент1 7 10" xfId="94"/>
    <cellStyle name="20% - Акцент1 7 2" xfId="95"/>
    <cellStyle name="20% - Акцент1 7 2 2" xfId="96"/>
    <cellStyle name="20% - Акцент1 7 2 3" xfId="97"/>
    <cellStyle name="20% - Акцент1 7 2 4" xfId="98"/>
    <cellStyle name="20% - Акцент1 7 3" xfId="99"/>
    <cellStyle name="20% - Акцент1 7 4" xfId="100"/>
    <cellStyle name="20% - Акцент1 7 5" xfId="101"/>
    <cellStyle name="20% - Акцент1 7 6" xfId="102"/>
    <cellStyle name="20% - Акцент1 7 7" xfId="103"/>
    <cellStyle name="20% - Акцент1 7 8" xfId="104"/>
    <cellStyle name="20% - Акцент1 7 9" xfId="105"/>
    <cellStyle name="20% - Акцент1 8" xfId="106"/>
    <cellStyle name="20% - Акцент1 8 2" xfId="107"/>
    <cellStyle name="20% - Акцент1 8 3" xfId="108"/>
    <cellStyle name="20% - Акцент1 8 4" xfId="109"/>
    <cellStyle name="20% - Акцент1 9" xfId="110"/>
    <cellStyle name="20% - Акцент2 10" xfId="111"/>
    <cellStyle name="20% - Акцент2 11" xfId="112"/>
    <cellStyle name="20% - Акцент2 12" xfId="113"/>
    <cellStyle name="20% - Акцент2 2" xfId="5"/>
    <cellStyle name="20% - Акцент2 2 10" xfId="114"/>
    <cellStyle name="20% - Акцент2 2 2" xfId="115"/>
    <cellStyle name="20% - Акцент2 2 2 2" xfId="116"/>
    <cellStyle name="20% - Акцент2 2 2 3" xfId="117"/>
    <cellStyle name="20% - Акцент2 2 2 4" xfId="118"/>
    <cellStyle name="20% - Акцент2 2 3" xfId="119"/>
    <cellStyle name="20% - Акцент2 2 4" xfId="120"/>
    <cellStyle name="20% - Акцент2 2 5" xfId="121"/>
    <cellStyle name="20% - Акцент2 2 6" xfId="122"/>
    <cellStyle name="20% - Акцент2 2 7" xfId="123"/>
    <cellStyle name="20% - Акцент2 2 8" xfId="124"/>
    <cellStyle name="20% - Акцент2 2 9" xfId="125"/>
    <cellStyle name="20% - Акцент2 3" xfId="126"/>
    <cellStyle name="20% - Акцент2 3 10" xfId="127"/>
    <cellStyle name="20% - Акцент2 3 2" xfId="128"/>
    <cellStyle name="20% - Акцент2 3 2 2" xfId="129"/>
    <cellStyle name="20% - Акцент2 3 2 3" xfId="130"/>
    <cellStyle name="20% - Акцент2 3 2 4" xfId="131"/>
    <cellStyle name="20% - Акцент2 3 3" xfId="132"/>
    <cellStyle name="20% - Акцент2 3 4" xfId="133"/>
    <cellStyle name="20% - Акцент2 3 5" xfId="134"/>
    <cellStyle name="20% - Акцент2 3 6" xfId="135"/>
    <cellStyle name="20% - Акцент2 3 7" xfId="136"/>
    <cellStyle name="20% - Акцент2 3 8" xfId="137"/>
    <cellStyle name="20% - Акцент2 3 9" xfId="138"/>
    <cellStyle name="20% - Акцент2 4" xfId="139"/>
    <cellStyle name="20% - Акцент2 4 10" xfId="140"/>
    <cellStyle name="20% - Акцент2 4 2" xfId="141"/>
    <cellStyle name="20% - Акцент2 4 2 2" xfId="142"/>
    <cellStyle name="20% - Акцент2 4 2 3" xfId="143"/>
    <cellStyle name="20% - Акцент2 4 2 4" xfId="144"/>
    <cellStyle name="20% - Акцент2 4 3" xfId="145"/>
    <cellStyle name="20% - Акцент2 4 4" xfId="146"/>
    <cellStyle name="20% - Акцент2 4 5" xfId="147"/>
    <cellStyle name="20% - Акцент2 4 6" xfId="148"/>
    <cellStyle name="20% - Акцент2 4 7" xfId="149"/>
    <cellStyle name="20% - Акцент2 4 8" xfId="150"/>
    <cellStyle name="20% - Акцент2 4 9" xfId="151"/>
    <cellStyle name="20% - Акцент2 5" xfId="152"/>
    <cellStyle name="20% - Акцент2 5 10" xfId="153"/>
    <cellStyle name="20% - Акцент2 5 2" xfId="154"/>
    <cellStyle name="20% - Акцент2 5 2 2" xfId="155"/>
    <cellStyle name="20% - Акцент2 5 2 3" xfId="156"/>
    <cellStyle name="20% - Акцент2 5 2 4" xfId="157"/>
    <cellStyle name="20% - Акцент2 5 3" xfId="158"/>
    <cellStyle name="20% - Акцент2 5 4" xfId="159"/>
    <cellStyle name="20% - Акцент2 5 5" xfId="160"/>
    <cellStyle name="20% - Акцент2 5 6" xfId="161"/>
    <cellStyle name="20% - Акцент2 5 7" xfId="162"/>
    <cellStyle name="20% - Акцент2 5 8" xfId="163"/>
    <cellStyle name="20% - Акцент2 5 9" xfId="164"/>
    <cellStyle name="20% - Акцент2 6" xfId="165"/>
    <cellStyle name="20% - Акцент2 6 10" xfId="166"/>
    <cellStyle name="20% - Акцент2 6 2" xfId="167"/>
    <cellStyle name="20% - Акцент2 6 2 2" xfId="168"/>
    <cellStyle name="20% - Акцент2 6 2 3" xfId="169"/>
    <cellStyle name="20% - Акцент2 6 2 4" xfId="170"/>
    <cellStyle name="20% - Акцент2 6 3" xfId="171"/>
    <cellStyle name="20% - Акцент2 6 4" xfId="172"/>
    <cellStyle name="20% - Акцент2 6 5" xfId="173"/>
    <cellStyle name="20% - Акцент2 6 6" xfId="174"/>
    <cellStyle name="20% - Акцент2 6 7" xfId="175"/>
    <cellStyle name="20% - Акцент2 6 8" xfId="176"/>
    <cellStyle name="20% - Акцент2 6 9" xfId="177"/>
    <cellStyle name="20% - Акцент2 7" xfId="178"/>
    <cellStyle name="20% - Акцент2 7 10" xfId="179"/>
    <cellStyle name="20% - Акцент2 7 2" xfId="180"/>
    <cellStyle name="20% - Акцент2 7 2 2" xfId="181"/>
    <cellStyle name="20% - Акцент2 7 2 3" xfId="182"/>
    <cellStyle name="20% - Акцент2 7 2 4" xfId="183"/>
    <cellStyle name="20% - Акцент2 7 3" xfId="184"/>
    <cellStyle name="20% - Акцент2 7 4" xfId="185"/>
    <cellStyle name="20% - Акцент2 7 5" xfId="186"/>
    <cellStyle name="20% - Акцент2 7 6" xfId="187"/>
    <cellStyle name="20% - Акцент2 7 7" xfId="188"/>
    <cellStyle name="20% - Акцент2 7 8" xfId="189"/>
    <cellStyle name="20% - Акцент2 7 9" xfId="190"/>
    <cellStyle name="20% - Акцент2 8" xfId="191"/>
    <cellStyle name="20% - Акцент2 8 2" xfId="192"/>
    <cellStyle name="20% - Акцент2 8 3" xfId="193"/>
    <cellStyle name="20% - Акцент2 8 4" xfId="194"/>
    <cellStyle name="20% - Акцент2 9" xfId="195"/>
    <cellStyle name="20% - Акцент3 10" xfId="196"/>
    <cellStyle name="20% - Акцент3 11" xfId="197"/>
    <cellStyle name="20% - Акцент3 12" xfId="198"/>
    <cellStyle name="20% - Акцент3 2" xfId="6"/>
    <cellStyle name="20% - Акцент3 2 10" xfId="199"/>
    <cellStyle name="20% - Акцент3 2 2" xfId="200"/>
    <cellStyle name="20% - Акцент3 2 2 2" xfId="201"/>
    <cellStyle name="20% - Акцент3 2 2 3" xfId="202"/>
    <cellStyle name="20% - Акцент3 2 2 4" xfId="203"/>
    <cellStyle name="20% - Акцент3 2 3" xfId="204"/>
    <cellStyle name="20% - Акцент3 2 4" xfId="205"/>
    <cellStyle name="20% - Акцент3 2 5" xfId="206"/>
    <cellStyle name="20% - Акцент3 2 6" xfId="207"/>
    <cellStyle name="20% - Акцент3 2 7" xfId="208"/>
    <cellStyle name="20% - Акцент3 2 8" xfId="209"/>
    <cellStyle name="20% - Акцент3 2 9" xfId="210"/>
    <cellStyle name="20% - Акцент3 3" xfId="211"/>
    <cellStyle name="20% - Акцент3 3 10" xfId="212"/>
    <cellStyle name="20% - Акцент3 3 2" xfId="213"/>
    <cellStyle name="20% - Акцент3 3 2 2" xfId="214"/>
    <cellStyle name="20% - Акцент3 3 2 3" xfId="215"/>
    <cellStyle name="20% - Акцент3 3 2 4" xfId="216"/>
    <cellStyle name="20% - Акцент3 3 3" xfId="217"/>
    <cellStyle name="20% - Акцент3 3 4" xfId="218"/>
    <cellStyle name="20% - Акцент3 3 5" xfId="219"/>
    <cellStyle name="20% - Акцент3 3 6" xfId="220"/>
    <cellStyle name="20% - Акцент3 3 7" xfId="221"/>
    <cellStyle name="20% - Акцент3 3 8" xfId="222"/>
    <cellStyle name="20% - Акцент3 3 9" xfId="223"/>
    <cellStyle name="20% - Акцент3 4" xfId="224"/>
    <cellStyle name="20% - Акцент3 4 10" xfId="225"/>
    <cellStyle name="20% - Акцент3 4 2" xfId="226"/>
    <cellStyle name="20% - Акцент3 4 2 2" xfId="227"/>
    <cellStyle name="20% - Акцент3 4 2 3" xfId="228"/>
    <cellStyle name="20% - Акцент3 4 2 4" xfId="229"/>
    <cellStyle name="20% - Акцент3 4 3" xfId="230"/>
    <cellStyle name="20% - Акцент3 4 4" xfId="231"/>
    <cellStyle name="20% - Акцент3 4 5" xfId="232"/>
    <cellStyle name="20% - Акцент3 4 6" xfId="233"/>
    <cellStyle name="20% - Акцент3 4 7" xfId="234"/>
    <cellStyle name="20% - Акцент3 4 8" xfId="235"/>
    <cellStyle name="20% - Акцент3 4 9" xfId="236"/>
    <cellStyle name="20% - Акцент3 5" xfId="237"/>
    <cellStyle name="20% - Акцент3 5 10" xfId="238"/>
    <cellStyle name="20% - Акцент3 5 2" xfId="239"/>
    <cellStyle name="20% - Акцент3 5 2 2" xfId="240"/>
    <cellStyle name="20% - Акцент3 5 2 3" xfId="241"/>
    <cellStyle name="20% - Акцент3 5 2 4" xfId="242"/>
    <cellStyle name="20% - Акцент3 5 3" xfId="243"/>
    <cellStyle name="20% - Акцент3 5 4" xfId="244"/>
    <cellStyle name="20% - Акцент3 5 5" xfId="245"/>
    <cellStyle name="20% - Акцент3 5 6" xfId="246"/>
    <cellStyle name="20% - Акцент3 5 7" xfId="247"/>
    <cellStyle name="20% - Акцент3 5 8" xfId="248"/>
    <cellStyle name="20% - Акцент3 5 9" xfId="249"/>
    <cellStyle name="20% - Акцент3 6" xfId="250"/>
    <cellStyle name="20% - Акцент3 6 10" xfId="251"/>
    <cellStyle name="20% - Акцент3 6 2" xfId="252"/>
    <cellStyle name="20% - Акцент3 6 2 2" xfId="253"/>
    <cellStyle name="20% - Акцент3 6 2 3" xfId="254"/>
    <cellStyle name="20% - Акцент3 6 2 4" xfId="255"/>
    <cellStyle name="20% - Акцент3 6 3" xfId="256"/>
    <cellStyle name="20% - Акцент3 6 4" xfId="257"/>
    <cellStyle name="20% - Акцент3 6 5" xfId="258"/>
    <cellStyle name="20% - Акцент3 6 6" xfId="259"/>
    <cellStyle name="20% - Акцент3 6 7" xfId="260"/>
    <cellStyle name="20% - Акцент3 6 8" xfId="261"/>
    <cellStyle name="20% - Акцент3 6 9" xfId="262"/>
    <cellStyle name="20% - Акцент3 7" xfId="263"/>
    <cellStyle name="20% - Акцент3 7 10" xfId="264"/>
    <cellStyle name="20% - Акцент3 7 2" xfId="265"/>
    <cellStyle name="20% - Акцент3 7 2 2" xfId="266"/>
    <cellStyle name="20% - Акцент3 7 2 3" xfId="267"/>
    <cellStyle name="20% - Акцент3 7 2 4" xfId="268"/>
    <cellStyle name="20% - Акцент3 7 3" xfId="269"/>
    <cellStyle name="20% - Акцент3 7 4" xfId="270"/>
    <cellStyle name="20% - Акцент3 7 5" xfId="271"/>
    <cellStyle name="20% - Акцент3 7 6" xfId="272"/>
    <cellStyle name="20% - Акцент3 7 7" xfId="273"/>
    <cellStyle name="20% - Акцент3 7 8" xfId="274"/>
    <cellStyle name="20% - Акцент3 7 9" xfId="275"/>
    <cellStyle name="20% - Акцент3 8" xfId="276"/>
    <cellStyle name="20% - Акцент3 8 2" xfId="277"/>
    <cellStyle name="20% - Акцент3 8 3" xfId="278"/>
    <cellStyle name="20% - Акцент3 8 4" xfId="279"/>
    <cellStyle name="20% - Акцент3 9" xfId="280"/>
    <cellStyle name="20% - Акцент4 10" xfId="281"/>
    <cellStyle name="20% - Акцент4 11" xfId="282"/>
    <cellStyle name="20% - Акцент4 12" xfId="283"/>
    <cellStyle name="20% - Акцент4 2" xfId="7"/>
    <cellStyle name="20% - Акцент4 2 10" xfId="284"/>
    <cellStyle name="20% - Акцент4 2 2" xfId="285"/>
    <cellStyle name="20% - Акцент4 2 2 2" xfId="286"/>
    <cellStyle name="20% - Акцент4 2 2 3" xfId="287"/>
    <cellStyle name="20% - Акцент4 2 2 4" xfId="288"/>
    <cellStyle name="20% - Акцент4 2 3" xfId="289"/>
    <cellStyle name="20% - Акцент4 2 4" xfId="290"/>
    <cellStyle name="20% - Акцент4 2 5" xfId="291"/>
    <cellStyle name="20% - Акцент4 2 6" xfId="292"/>
    <cellStyle name="20% - Акцент4 2 7" xfId="293"/>
    <cellStyle name="20% - Акцент4 2 8" xfId="294"/>
    <cellStyle name="20% - Акцент4 2 9" xfId="295"/>
    <cellStyle name="20% - Акцент4 3" xfId="296"/>
    <cellStyle name="20% - Акцент4 3 10" xfId="297"/>
    <cellStyle name="20% - Акцент4 3 2" xfId="298"/>
    <cellStyle name="20% - Акцент4 3 2 2" xfId="299"/>
    <cellStyle name="20% - Акцент4 3 2 3" xfId="300"/>
    <cellStyle name="20% - Акцент4 3 2 4" xfId="301"/>
    <cellStyle name="20% - Акцент4 3 3" xfId="302"/>
    <cellStyle name="20% - Акцент4 3 4" xfId="303"/>
    <cellStyle name="20% - Акцент4 3 5" xfId="304"/>
    <cellStyle name="20% - Акцент4 3 6" xfId="305"/>
    <cellStyle name="20% - Акцент4 3 7" xfId="306"/>
    <cellStyle name="20% - Акцент4 3 8" xfId="307"/>
    <cellStyle name="20% - Акцент4 3 9" xfId="308"/>
    <cellStyle name="20% - Акцент4 4" xfId="309"/>
    <cellStyle name="20% - Акцент4 4 10" xfId="310"/>
    <cellStyle name="20% - Акцент4 4 2" xfId="311"/>
    <cellStyle name="20% - Акцент4 4 2 2" xfId="312"/>
    <cellStyle name="20% - Акцент4 4 2 3" xfId="313"/>
    <cellStyle name="20% - Акцент4 4 2 4" xfId="314"/>
    <cellStyle name="20% - Акцент4 4 3" xfId="315"/>
    <cellStyle name="20% - Акцент4 4 4" xfId="316"/>
    <cellStyle name="20% - Акцент4 4 5" xfId="317"/>
    <cellStyle name="20% - Акцент4 4 6" xfId="318"/>
    <cellStyle name="20% - Акцент4 4 7" xfId="319"/>
    <cellStyle name="20% - Акцент4 4 8" xfId="320"/>
    <cellStyle name="20% - Акцент4 4 9" xfId="321"/>
    <cellStyle name="20% - Акцент4 5" xfId="322"/>
    <cellStyle name="20% - Акцент4 5 10" xfId="323"/>
    <cellStyle name="20% - Акцент4 5 2" xfId="324"/>
    <cellStyle name="20% - Акцент4 5 2 2" xfId="325"/>
    <cellStyle name="20% - Акцент4 5 2 3" xfId="326"/>
    <cellStyle name="20% - Акцент4 5 2 4" xfId="327"/>
    <cellStyle name="20% - Акцент4 5 3" xfId="328"/>
    <cellStyle name="20% - Акцент4 5 4" xfId="329"/>
    <cellStyle name="20% - Акцент4 5 5" xfId="330"/>
    <cellStyle name="20% - Акцент4 5 6" xfId="331"/>
    <cellStyle name="20% - Акцент4 5 7" xfId="332"/>
    <cellStyle name="20% - Акцент4 5 8" xfId="333"/>
    <cellStyle name="20% - Акцент4 5 9" xfId="334"/>
    <cellStyle name="20% - Акцент4 6" xfId="335"/>
    <cellStyle name="20% - Акцент4 6 10" xfId="336"/>
    <cellStyle name="20% - Акцент4 6 2" xfId="337"/>
    <cellStyle name="20% - Акцент4 6 2 2" xfId="338"/>
    <cellStyle name="20% - Акцент4 6 2 3" xfId="339"/>
    <cellStyle name="20% - Акцент4 6 2 4" xfId="340"/>
    <cellStyle name="20% - Акцент4 6 3" xfId="341"/>
    <cellStyle name="20% - Акцент4 6 4" xfId="342"/>
    <cellStyle name="20% - Акцент4 6 5" xfId="343"/>
    <cellStyle name="20% - Акцент4 6 6" xfId="344"/>
    <cellStyle name="20% - Акцент4 6 7" xfId="345"/>
    <cellStyle name="20% - Акцент4 6 8" xfId="346"/>
    <cellStyle name="20% - Акцент4 6 9" xfId="347"/>
    <cellStyle name="20% - Акцент4 7" xfId="348"/>
    <cellStyle name="20% - Акцент4 7 10" xfId="349"/>
    <cellStyle name="20% - Акцент4 7 2" xfId="350"/>
    <cellStyle name="20% - Акцент4 7 2 2" xfId="351"/>
    <cellStyle name="20% - Акцент4 7 2 3" xfId="352"/>
    <cellStyle name="20% - Акцент4 7 2 4" xfId="353"/>
    <cellStyle name="20% - Акцент4 7 3" xfId="354"/>
    <cellStyle name="20% - Акцент4 7 4" xfId="355"/>
    <cellStyle name="20% - Акцент4 7 5" xfId="356"/>
    <cellStyle name="20% - Акцент4 7 6" xfId="357"/>
    <cellStyle name="20% - Акцент4 7 7" xfId="358"/>
    <cellStyle name="20% - Акцент4 7 8" xfId="359"/>
    <cellStyle name="20% - Акцент4 7 9" xfId="360"/>
    <cellStyle name="20% - Акцент4 8" xfId="361"/>
    <cellStyle name="20% - Акцент4 8 2" xfId="362"/>
    <cellStyle name="20% - Акцент4 8 3" xfId="363"/>
    <cellStyle name="20% - Акцент4 8 4" xfId="364"/>
    <cellStyle name="20% - Акцент4 9" xfId="365"/>
    <cellStyle name="20% - Акцент5 10" xfId="366"/>
    <cellStyle name="20% - Акцент5 11" xfId="367"/>
    <cellStyle name="20% - Акцент5 12" xfId="368"/>
    <cellStyle name="20% - Акцент5 2" xfId="8"/>
    <cellStyle name="20% - Акцент5 2 10" xfId="369"/>
    <cellStyle name="20% - Акцент5 2 2" xfId="370"/>
    <cellStyle name="20% - Акцент5 2 2 2" xfId="371"/>
    <cellStyle name="20% - Акцент5 2 2 3" xfId="372"/>
    <cellStyle name="20% - Акцент5 2 2 4" xfId="373"/>
    <cellStyle name="20% - Акцент5 2 3" xfId="374"/>
    <cellStyle name="20% - Акцент5 2 4" xfId="375"/>
    <cellStyle name="20% - Акцент5 2 5" xfId="376"/>
    <cellStyle name="20% - Акцент5 2 6" xfId="377"/>
    <cellStyle name="20% - Акцент5 2 7" xfId="378"/>
    <cellStyle name="20% - Акцент5 2 8" xfId="379"/>
    <cellStyle name="20% - Акцент5 2 9" xfId="380"/>
    <cellStyle name="20% - Акцент5 3" xfId="381"/>
    <cellStyle name="20% - Акцент5 3 10" xfId="382"/>
    <cellStyle name="20% - Акцент5 3 2" xfId="383"/>
    <cellStyle name="20% - Акцент5 3 2 2" xfId="384"/>
    <cellStyle name="20% - Акцент5 3 2 3" xfId="385"/>
    <cellStyle name="20% - Акцент5 3 2 4" xfId="386"/>
    <cellStyle name="20% - Акцент5 3 3" xfId="387"/>
    <cellStyle name="20% - Акцент5 3 4" xfId="388"/>
    <cellStyle name="20% - Акцент5 3 5" xfId="389"/>
    <cellStyle name="20% - Акцент5 3 6" xfId="390"/>
    <cellStyle name="20% - Акцент5 3 7" xfId="391"/>
    <cellStyle name="20% - Акцент5 3 8" xfId="392"/>
    <cellStyle name="20% - Акцент5 3 9" xfId="393"/>
    <cellStyle name="20% - Акцент5 4" xfId="394"/>
    <cellStyle name="20% - Акцент5 4 10" xfId="395"/>
    <cellStyle name="20% - Акцент5 4 2" xfId="396"/>
    <cellStyle name="20% - Акцент5 4 2 2" xfId="397"/>
    <cellStyle name="20% - Акцент5 4 2 3" xfId="398"/>
    <cellStyle name="20% - Акцент5 4 2 4" xfId="399"/>
    <cellStyle name="20% - Акцент5 4 3" xfId="400"/>
    <cellStyle name="20% - Акцент5 4 4" xfId="401"/>
    <cellStyle name="20% - Акцент5 4 5" xfId="402"/>
    <cellStyle name="20% - Акцент5 4 6" xfId="403"/>
    <cellStyle name="20% - Акцент5 4 7" xfId="404"/>
    <cellStyle name="20% - Акцент5 4 8" xfId="405"/>
    <cellStyle name="20% - Акцент5 4 9" xfId="406"/>
    <cellStyle name="20% - Акцент5 5" xfId="407"/>
    <cellStyle name="20% - Акцент5 5 10" xfId="408"/>
    <cellStyle name="20% - Акцент5 5 2" xfId="409"/>
    <cellStyle name="20% - Акцент5 5 2 2" xfId="410"/>
    <cellStyle name="20% - Акцент5 5 2 3" xfId="411"/>
    <cellStyle name="20% - Акцент5 5 2 4" xfId="412"/>
    <cellStyle name="20% - Акцент5 5 3" xfId="413"/>
    <cellStyle name="20% - Акцент5 5 4" xfId="414"/>
    <cellStyle name="20% - Акцент5 5 5" xfId="415"/>
    <cellStyle name="20% - Акцент5 5 6" xfId="416"/>
    <cellStyle name="20% - Акцент5 5 7" xfId="417"/>
    <cellStyle name="20% - Акцент5 5 8" xfId="418"/>
    <cellStyle name="20% - Акцент5 5 9" xfId="419"/>
    <cellStyle name="20% - Акцент5 6" xfId="420"/>
    <cellStyle name="20% - Акцент5 6 10" xfId="421"/>
    <cellStyle name="20% - Акцент5 6 2" xfId="422"/>
    <cellStyle name="20% - Акцент5 6 2 2" xfId="423"/>
    <cellStyle name="20% - Акцент5 6 2 3" xfId="424"/>
    <cellStyle name="20% - Акцент5 6 2 4" xfId="425"/>
    <cellStyle name="20% - Акцент5 6 3" xfId="426"/>
    <cellStyle name="20% - Акцент5 6 4" xfId="427"/>
    <cellStyle name="20% - Акцент5 6 5" xfId="428"/>
    <cellStyle name="20% - Акцент5 6 6" xfId="429"/>
    <cellStyle name="20% - Акцент5 6 7" xfId="430"/>
    <cellStyle name="20% - Акцент5 6 8" xfId="431"/>
    <cellStyle name="20% - Акцент5 6 9" xfId="432"/>
    <cellStyle name="20% - Акцент5 7" xfId="433"/>
    <cellStyle name="20% - Акцент5 7 10" xfId="434"/>
    <cellStyle name="20% - Акцент5 7 2" xfId="435"/>
    <cellStyle name="20% - Акцент5 7 2 2" xfId="436"/>
    <cellStyle name="20% - Акцент5 7 2 3" xfId="437"/>
    <cellStyle name="20% - Акцент5 7 2 4" xfId="438"/>
    <cellStyle name="20% - Акцент5 7 3" xfId="439"/>
    <cellStyle name="20% - Акцент5 7 4" xfId="440"/>
    <cellStyle name="20% - Акцент5 7 5" xfId="441"/>
    <cellStyle name="20% - Акцент5 7 6" xfId="442"/>
    <cellStyle name="20% - Акцент5 7 7" xfId="443"/>
    <cellStyle name="20% - Акцент5 7 8" xfId="444"/>
    <cellStyle name="20% - Акцент5 7 9" xfId="445"/>
    <cellStyle name="20% - Акцент5 8" xfId="446"/>
    <cellStyle name="20% - Акцент5 8 2" xfId="447"/>
    <cellStyle name="20% - Акцент5 8 3" xfId="448"/>
    <cellStyle name="20% - Акцент5 8 4" xfId="449"/>
    <cellStyle name="20% - Акцент5 9" xfId="450"/>
    <cellStyle name="20% - Акцент6 10" xfId="451"/>
    <cellStyle name="20% - Акцент6 11" xfId="452"/>
    <cellStyle name="20% - Акцент6 12" xfId="453"/>
    <cellStyle name="20% - Акцент6 2" xfId="9"/>
    <cellStyle name="20% - Акцент6 2 10" xfId="454"/>
    <cellStyle name="20% - Акцент6 2 2" xfId="455"/>
    <cellStyle name="20% - Акцент6 2 2 2" xfId="456"/>
    <cellStyle name="20% - Акцент6 2 2 3" xfId="457"/>
    <cellStyle name="20% - Акцент6 2 2 4" xfId="458"/>
    <cellStyle name="20% - Акцент6 2 3" xfId="459"/>
    <cellStyle name="20% - Акцент6 2 4" xfId="460"/>
    <cellStyle name="20% - Акцент6 2 5" xfId="461"/>
    <cellStyle name="20% - Акцент6 2 6" xfId="462"/>
    <cellStyle name="20% - Акцент6 2 7" xfId="463"/>
    <cellStyle name="20% - Акцент6 2 8" xfId="464"/>
    <cellStyle name="20% - Акцент6 2 9" xfId="465"/>
    <cellStyle name="20% - Акцент6 3" xfId="466"/>
    <cellStyle name="20% - Акцент6 3 10" xfId="467"/>
    <cellStyle name="20% - Акцент6 3 2" xfId="468"/>
    <cellStyle name="20% - Акцент6 3 2 2" xfId="469"/>
    <cellStyle name="20% - Акцент6 3 2 3" xfId="470"/>
    <cellStyle name="20% - Акцент6 3 2 4" xfId="471"/>
    <cellStyle name="20% - Акцент6 3 3" xfId="472"/>
    <cellStyle name="20% - Акцент6 3 4" xfId="473"/>
    <cellStyle name="20% - Акцент6 3 5" xfId="474"/>
    <cellStyle name="20% - Акцент6 3 6" xfId="475"/>
    <cellStyle name="20% - Акцент6 3 7" xfId="476"/>
    <cellStyle name="20% - Акцент6 3 8" xfId="477"/>
    <cellStyle name="20% - Акцент6 3 9" xfId="478"/>
    <cellStyle name="20% - Акцент6 4" xfId="479"/>
    <cellStyle name="20% - Акцент6 4 10" xfId="480"/>
    <cellStyle name="20% - Акцент6 4 2" xfId="481"/>
    <cellStyle name="20% - Акцент6 4 2 2" xfId="482"/>
    <cellStyle name="20% - Акцент6 4 2 3" xfId="483"/>
    <cellStyle name="20% - Акцент6 4 2 4" xfId="484"/>
    <cellStyle name="20% - Акцент6 4 3" xfId="485"/>
    <cellStyle name="20% - Акцент6 4 4" xfId="486"/>
    <cellStyle name="20% - Акцент6 4 5" xfId="487"/>
    <cellStyle name="20% - Акцент6 4 6" xfId="488"/>
    <cellStyle name="20% - Акцент6 4 7" xfId="489"/>
    <cellStyle name="20% - Акцент6 4 8" xfId="490"/>
    <cellStyle name="20% - Акцент6 4 9" xfId="491"/>
    <cellStyle name="20% - Акцент6 5" xfId="492"/>
    <cellStyle name="20% - Акцент6 5 10" xfId="493"/>
    <cellStyle name="20% - Акцент6 5 2" xfId="494"/>
    <cellStyle name="20% - Акцент6 5 2 2" xfId="495"/>
    <cellStyle name="20% - Акцент6 5 2 3" xfId="496"/>
    <cellStyle name="20% - Акцент6 5 2 4" xfId="497"/>
    <cellStyle name="20% - Акцент6 5 3" xfId="498"/>
    <cellStyle name="20% - Акцент6 5 4" xfId="499"/>
    <cellStyle name="20% - Акцент6 5 5" xfId="500"/>
    <cellStyle name="20% - Акцент6 5 6" xfId="501"/>
    <cellStyle name="20% - Акцент6 5 7" xfId="502"/>
    <cellStyle name="20% - Акцент6 5 8" xfId="503"/>
    <cellStyle name="20% - Акцент6 5 9" xfId="504"/>
    <cellStyle name="20% - Акцент6 6" xfId="505"/>
    <cellStyle name="20% - Акцент6 6 10" xfId="506"/>
    <cellStyle name="20% - Акцент6 6 2" xfId="507"/>
    <cellStyle name="20% - Акцент6 6 2 2" xfId="508"/>
    <cellStyle name="20% - Акцент6 6 2 3" xfId="509"/>
    <cellStyle name="20% - Акцент6 6 2 4" xfId="510"/>
    <cellStyle name="20% - Акцент6 6 3" xfId="511"/>
    <cellStyle name="20% - Акцент6 6 4" xfId="512"/>
    <cellStyle name="20% - Акцент6 6 5" xfId="513"/>
    <cellStyle name="20% - Акцент6 6 6" xfId="514"/>
    <cellStyle name="20% - Акцент6 6 7" xfId="515"/>
    <cellStyle name="20% - Акцент6 6 8" xfId="516"/>
    <cellStyle name="20% - Акцент6 6 9" xfId="517"/>
    <cellStyle name="20% - Акцент6 7" xfId="518"/>
    <cellStyle name="20% - Акцент6 7 10" xfId="519"/>
    <cellStyle name="20% - Акцент6 7 2" xfId="520"/>
    <cellStyle name="20% - Акцент6 7 2 2" xfId="521"/>
    <cellStyle name="20% - Акцент6 7 2 3" xfId="522"/>
    <cellStyle name="20% - Акцент6 7 2 4" xfId="523"/>
    <cellStyle name="20% - Акцент6 7 3" xfId="524"/>
    <cellStyle name="20% - Акцент6 7 4" xfId="525"/>
    <cellStyle name="20% - Акцент6 7 5" xfId="526"/>
    <cellStyle name="20% - Акцент6 7 6" xfId="527"/>
    <cellStyle name="20% - Акцент6 7 7" xfId="528"/>
    <cellStyle name="20% - Акцент6 7 8" xfId="529"/>
    <cellStyle name="20% - Акцент6 7 9" xfId="530"/>
    <cellStyle name="20% - Акцент6 8" xfId="531"/>
    <cellStyle name="20% - Акцент6 8 2" xfId="532"/>
    <cellStyle name="20% - Акцент6 8 3" xfId="533"/>
    <cellStyle name="20% - Акцент6 8 4" xfId="534"/>
    <cellStyle name="20% - Акцент6 9" xfId="535"/>
    <cellStyle name="40% - Акцент1 10" xfId="536"/>
    <cellStyle name="40% - Акцент1 11" xfId="537"/>
    <cellStyle name="40% - Акцент1 12" xfId="538"/>
    <cellStyle name="40% - Акцент1 2" xfId="10"/>
    <cellStyle name="40% - Акцент1 2 10" xfId="539"/>
    <cellStyle name="40% - Акцент1 2 2" xfId="540"/>
    <cellStyle name="40% - Акцент1 2 2 2" xfId="541"/>
    <cellStyle name="40% - Акцент1 2 2 3" xfId="542"/>
    <cellStyle name="40% - Акцент1 2 2 4" xfId="543"/>
    <cellStyle name="40% - Акцент1 2 3" xfId="544"/>
    <cellStyle name="40% - Акцент1 2 4" xfId="545"/>
    <cellStyle name="40% - Акцент1 2 5" xfId="546"/>
    <cellStyle name="40% - Акцент1 2 6" xfId="547"/>
    <cellStyle name="40% - Акцент1 2 7" xfId="548"/>
    <cellStyle name="40% - Акцент1 2 8" xfId="549"/>
    <cellStyle name="40% - Акцент1 2 9" xfId="550"/>
    <cellStyle name="40% - Акцент1 3" xfId="551"/>
    <cellStyle name="40% - Акцент1 3 10" xfId="552"/>
    <cellStyle name="40% - Акцент1 3 2" xfId="553"/>
    <cellStyle name="40% - Акцент1 3 2 2" xfId="554"/>
    <cellStyle name="40% - Акцент1 3 2 3" xfId="555"/>
    <cellStyle name="40% - Акцент1 3 2 4" xfId="556"/>
    <cellStyle name="40% - Акцент1 3 3" xfId="557"/>
    <cellStyle name="40% - Акцент1 3 4" xfId="558"/>
    <cellStyle name="40% - Акцент1 3 5" xfId="559"/>
    <cellStyle name="40% - Акцент1 3 6" xfId="560"/>
    <cellStyle name="40% - Акцент1 3 7" xfId="561"/>
    <cellStyle name="40% - Акцент1 3 8" xfId="562"/>
    <cellStyle name="40% - Акцент1 3 9" xfId="563"/>
    <cellStyle name="40% - Акцент1 4" xfId="564"/>
    <cellStyle name="40% - Акцент1 4 10" xfId="565"/>
    <cellStyle name="40% - Акцент1 4 2" xfId="566"/>
    <cellStyle name="40% - Акцент1 4 2 2" xfId="567"/>
    <cellStyle name="40% - Акцент1 4 2 3" xfId="568"/>
    <cellStyle name="40% - Акцент1 4 2 4" xfId="569"/>
    <cellStyle name="40% - Акцент1 4 3" xfId="570"/>
    <cellStyle name="40% - Акцент1 4 4" xfId="571"/>
    <cellStyle name="40% - Акцент1 4 5" xfId="572"/>
    <cellStyle name="40% - Акцент1 4 6" xfId="573"/>
    <cellStyle name="40% - Акцент1 4 7" xfId="574"/>
    <cellStyle name="40% - Акцент1 4 8" xfId="575"/>
    <cellStyle name="40% - Акцент1 4 9" xfId="576"/>
    <cellStyle name="40% - Акцент1 5" xfId="577"/>
    <cellStyle name="40% - Акцент1 5 10" xfId="578"/>
    <cellStyle name="40% - Акцент1 5 2" xfId="579"/>
    <cellStyle name="40% - Акцент1 5 2 2" xfId="580"/>
    <cellStyle name="40% - Акцент1 5 2 3" xfId="581"/>
    <cellStyle name="40% - Акцент1 5 2 4" xfId="582"/>
    <cellStyle name="40% - Акцент1 5 3" xfId="583"/>
    <cellStyle name="40% - Акцент1 5 4" xfId="584"/>
    <cellStyle name="40% - Акцент1 5 5" xfId="585"/>
    <cellStyle name="40% - Акцент1 5 6" xfId="586"/>
    <cellStyle name="40% - Акцент1 5 7" xfId="587"/>
    <cellStyle name="40% - Акцент1 5 8" xfId="588"/>
    <cellStyle name="40% - Акцент1 5 9" xfId="589"/>
    <cellStyle name="40% - Акцент1 6" xfId="590"/>
    <cellStyle name="40% - Акцент1 6 10" xfId="591"/>
    <cellStyle name="40% - Акцент1 6 2" xfId="592"/>
    <cellStyle name="40% - Акцент1 6 2 2" xfId="593"/>
    <cellStyle name="40% - Акцент1 6 2 3" xfId="594"/>
    <cellStyle name="40% - Акцент1 6 2 4" xfId="595"/>
    <cellStyle name="40% - Акцент1 6 3" xfId="596"/>
    <cellStyle name="40% - Акцент1 6 4" xfId="597"/>
    <cellStyle name="40% - Акцент1 6 5" xfId="598"/>
    <cellStyle name="40% - Акцент1 6 6" xfId="599"/>
    <cellStyle name="40% - Акцент1 6 7" xfId="600"/>
    <cellStyle name="40% - Акцент1 6 8" xfId="601"/>
    <cellStyle name="40% - Акцент1 6 9" xfId="602"/>
    <cellStyle name="40% - Акцент1 7" xfId="603"/>
    <cellStyle name="40% - Акцент1 7 10" xfId="604"/>
    <cellStyle name="40% - Акцент1 7 2" xfId="605"/>
    <cellStyle name="40% - Акцент1 7 2 2" xfId="606"/>
    <cellStyle name="40% - Акцент1 7 2 3" xfId="607"/>
    <cellStyle name="40% - Акцент1 7 2 4" xfId="608"/>
    <cellStyle name="40% - Акцент1 7 3" xfId="609"/>
    <cellStyle name="40% - Акцент1 7 4" xfId="610"/>
    <cellStyle name="40% - Акцент1 7 5" xfId="611"/>
    <cellStyle name="40% - Акцент1 7 6" xfId="612"/>
    <cellStyle name="40% - Акцент1 7 7" xfId="613"/>
    <cellStyle name="40% - Акцент1 7 8" xfId="614"/>
    <cellStyle name="40% - Акцент1 7 9" xfId="615"/>
    <cellStyle name="40% - Акцент1 8" xfId="616"/>
    <cellStyle name="40% - Акцент1 8 2" xfId="617"/>
    <cellStyle name="40% - Акцент1 8 3" xfId="618"/>
    <cellStyle name="40% - Акцент1 8 4" xfId="619"/>
    <cellStyle name="40% - Акцент1 9" xfId="620"/>
    <cellStyle name="40% - Акцент2 10" xfId="621"/>
    <cellStyle name="40% - Акцент2 11" xfId="622"/>
    <cellStyle name="40% - Акцент2 12" xfId="623"/>
    <cellStyle name="40% - Акцент2 2" xfId="11"/>
    <cellStyle name="40% - Акцент2 2 10" xfId="624"/>
    <cellStyle name="40% - Акцент2 2 2" xfId="625"/>
    <cellStyle name="40% - Акцент2 2 2 2" xfId="626"/>
    <cellStyle name="40% - Акцент2 2 2 3" xfId="627"/>
    <cellStyle name="40% - Акцент2 2 2 4" xfId="628"/>
    <cellStyle name="40% - Акцент2 2 3" xfId="629"/>
    <cellStyle name="40% - Акцент2 2 4" xfId="630"/>
    <cellStyle name="40% - Акцент2 2 5" xfId="631"/>
    <cellStyle name="40% - Акцент2 2 6" xfId="632"/>
    <cellStyle name="40% - Акцент2 2 7" xfId="633"/>
    <cellStyle name="40% - Акцент2 2 8" xfId="634"/>
    <cellStyle name="40% - Акцент2 2 9" xfId="635"/>
    <cellStyle name="40% - Акцент2 3" xfId="636"/>
    <cellStyle name="40% - Акцент2 3 10" xfId="637"/>
    <cellStyle name="40% - Акцент2 3 2" xfId="638"/>
    <cellStyle name="40% - Акцент2 3 2 2" xfId="639"/>
    <cellStyle name="40% - Акцент2 3 2 3" xfId="640"/>
    <cellStyle name="40% - Акцент2 3 2 4" xfId="641"/>
    <cellStyle name="40% - Акцент2 3 3" xfId="642"/>
    <cellStyle name="40% - Акцент2 3 4" xfId="643"/>
    <cellStyle name="40% - Акцент2 3 5" xfId="644"/>
    <cellStyle name="40% - Акцент2 3 6" xfId="645"/>
    <cellStyle name="40% - Акцент2 3 7" xfId="646"/>
    <cellStyle name="40% - Акцент2 3 8" xfId="647"/>
    <cellStyle name="40% - Акцент2 3 9" xfId="648"/>
    <cellStyle name="40% - Акцент2 4" xfId="649"/>
    <cellStyle name="40% - Акцент2 4 10" xfId="650"/>
    <cellStyle name="40% - Акцент2 4 2" xfId="651"/>
    <cellStyle name="40% - Акцент2 4 2 2" xfId="652"/>
    <cellStyle name="40% - Акцент2 4 2 3" xfId="653"/>
    <cellStyle name="40% - Акцент2 4 2 4" xfId="654"/>
    <cellStyle name="40% - Акцент2 4 3" xfId="655"/>
    <cellStyle name="40% - Акцент2 4 4" xfId="656"/>
    <cellStyle name="40% - Акцент2 4 5" xfId="657"/>
    <cellStyle name="40% - Акцент2 4 6" xfId="658"/>
    <cellStyle name="40% - Акцент2 4 7" xfId="659"/>
    <cellStyle name="40% - Акцент2 4 8" xfId="660"/>
    <cellStyle name="40% - Акцент2 4 9" xfId="661"/>
    <cellStyle name="40% - Акцент2 5" xfId="662"/>
    <cellStyle name="40% - Акцент2 5 10" xfId="663"/>
    <cellStyle name="40% - Акцент2 5 2" xfId="664"/>
    <cellStyle name="40% - Акцент2 5 2 2" xfId="665"/>
    <cellStyle name="40% - Акцент2 5 2 3" xfId="666"/>
    <cellStyle name="40% - Акцент2 5 2 4" xfId="667"/>
    <cellStyle name="40% - Акцент2 5 3" xfId="668"/>
    <cellStyle name="40% - Акцент2 5 4" xfId="669"/>
    <cellStyle name="40% - Акцент2 5 5" xfId="670"/>
    <cellStyle name="40% - Акцент2 5 6" xfId="671"/>
    <cellStyle name="40% - Акцент2 5 7" xfId="672"/>
    <cellStyle name="40% - Акцент2 5 8" xfId="673"/>
    <cellStyle name="40% - Акцент2 5 9" xfId="674"/>
    <cellStyle name="40% - Акцент2 6" xfId="675"/>
    <cellStyle name="40% - Акцент2 6 10" xfId="676"/>
    <cellStyle name="40% - Акцент2 6 2" xfId="677"/>
    <cellStyle name="40% - Акцент2 6 2 2" xfId="678"/>
    <cellStyle name="40% - Акцент2 6 2 3" xfId="679"/>
    <cellStyle name="40% - Акцент2 6 2 4" xfId="680"/>
    <cellStyle name="40% - Акцент2 6 3" xfId="681"/>
    <cellStyle name="40% - Акцент2 6 4" xfId="682"/>
    <cellStyle name="40% - Акцент2 6 5" xfId="683"/>
    <cellStyle name="40% - Акцент2 6 6" xfId="684"/>
    <cellStyle name="40% - Акцент2 6 7" xfId="685"/>
    <cellStyle name="40% - Акцент2 6 8" xfId="686"/>
    <cellStyle name="40% - Акцент2 6 9" xfId="687"/>
    <cellStyle name="40% - Акцент2 7" xfId="688"/>
    <cellStyle name="40% - Акцент2 7 10" xfId="689"/>
    <cellStyle name="40% - Акцент2 7 2" xfId="690"/>
    <cellStyle name="40% - Акцент2 7 2 2" xfId="691"/>
    <cellStyle name="40% - Акцент2 7 2 3" xfId="692"/>
    <cellStyle name="40% - Акцент2 7 2 4" xfId="693"/>
    <cellStyle name="40% - Акцент2 7 3" xfId="694"/>
    <cellStyle name="40% - Акцент2 7 4" xfId="695"/>
    <cellStyle name="40% - Акцент2 7 5" xfId="696"/>
    <cellStyle name="40% - Акцент2 7 6" xfId="697"/>
    <cellStyle name="40% - Акцент2 7 7" xfId="698"/>
    <cellStyle name="40% - Акцент2 7 8" xfId="699"/>
    <cellStyle name="40% - Акцент2 7 9" xfId="700"/>
    <cellStyle name="40% - Акцент2 8" xfId="701"/>
    <cellStyle name="40% - Акцент2 8 2" xfId="702"/>
    <cellStyle name="40% - Акцент2 8 3" xfId="703"/>
    <cellStyle name="40% - Акцент2 8 4" xfId="704"/>
    <cellStyle name="40% - Акцент2 9" xfId="705"/>
    <cellStyle name="40% - Акцент3 10" xfId="706"/>
    <cellStyle name="40% - Акцент3 11" xfId="707"/>
    <cellStyle name="40% - Акцент3 12" xfId="708"/>
    <cellStyle name="40% - Акцент3 2" xfId="12"/>
    <cellStyle name="40% - Акцент3 2 10" xfId="709"/>
    <cellStyle name="40% - Акцент3 2 2" xfId="710"/>
    <cellStyle name="40% - Акцент3 2 2 2" xfId="711"/>
    <cellStyle name="40% - Акцент3 2 2 3" xfId="712"/>
    <cellStyle name="40% - Акцент3 2 2 4" xfId="713"/>
    <cellStyle name="40% - Акцент3 2 3" xfId="714"/>
    <cellStyle name="40% - Акцент3 2 4" xfId="715"/>
    <cellStyle name="40% - Акцент3 2 5" xfId="716"/>
    <cellStyle name="40% - Акцент3 2 6" xfId="717"/>
    <cellStyle name="40% - Акцент3 2 7" xfId="718"/>
    <cellStyle name="40% - Акцент3 2 8" xfId="719"/>
    <cellStyle name="40% - Акцент3 2 9" xfId="720"/>
    <cellStyle name="40% - Акцент3 3" xfId="721"/>
    <cellStyle name="40% - Акцент3 3 10" xfId="722"/>
    <cellStyle name="40% - Акцент3 3 2" xfId="723"/>
    <cellStyle name="40% - Акцент3 3 2 2" xfId="724"/>
    <cellStyle name="40% - Акцент3 3 2 3" xfId="725"/>
    <cellStyle name="40% - Акцент3 3 2 4" xfId="726"/>
    <cellStyle name="40% - Акцент3 3 3" xfId="727"/>
    <cellStyle name="40% - Акцент3 3 4" xfId="728"/>
    <cellStyle name="40% - Акцент3 3 5" xfId="729"/>
    <cellStyle name="40% - Акцент3 3 6" xfId="730"/>
    <cellStyle name="40% - Акцент3 3 7" xfId="731"/>
    <cellStyle name="40% - Акцент3 3 8" xfId="732"/>
    <cellStyle name="40% - Акцент3 3 9" xfId="733"/>
    <cellStyle name="40% - Акцент3 4" xfId="734"/>
    <cellStyle name="40% - Акцент3 4 10" xfId="735"/>
    <cellStyle name="40% - Акцент3 4 2" xfId="736"/>
    <cellStyle name="40% - Акцент3 4 2 2" xfId="737"/>
    <cellStyle name="40% - Акцент3 4 2 3" xfId="738"/>
    <cellStyle name="40% - Акцент3 4 2 4" xfId="739"/>
    <cellStyle name="40% - Акцент3 4 3" xfId="740"/>
    <cellStyle name="40% - Акцент3 4 4" xfId="741"/>
    <cellStyle name="40% - Акцент3 4 5" xfId="742"/>
    <cellStyle name="40% - Акцент3 4 6" xfId="743"/>
    <cellStyle name="40% - Акцент3 4 7" xfId="744"/>
    <cellStyle name="40% - Акцент3 4 8" xfId="745"/>
    <cellStyle name="40% - Акцент3 4 9" xfId="746"/>
    <cellStyle name="40% - Акцент3 5" xfId="747"/>
    <cellStyle name="40% - Акцент3 5 10" xfId="748"/>
    <cellStyle name="40% - Акцент3 5 2" xfId="749"/>
    <cellStyle name="40% - Акцент3 5 2 2" xfId="750"/>
    <cellStyle name="40% - Акцент3 5 2 3" xfId="751"/>
    <cellStyle name="40% - Акцент3 5 2 4" xfId="752"/>
    <cellStyle name="40% - Акцент3 5 3" xfId="753"/>
    <cellStyle name="40% - Акцент3 5 4" xfId="754"/>
    <cellStyle name="40% - Акцент3 5 5" xfId="755"/>
    <cellStyle name="40% - Акцент3 5 6" xfId="756"/>
    <cellStyle name="40% - Акцент3 5 7" xfId="757"/>
    <cellStyle name="40% - Акцент3 5 8" xfId="758"/>
    <cellStyle name="40% - Акцент3 5 9" xfId="759"/>
    <cellStyle name="40% - Акцент3 6" xfId="760"/>
    <cellStyle name="40% - Акцент3 6 10" xfId="761"/>
    <cellStyle name="40% - Акцент3 6 2" xfId="762"/>
    <cellStyle name="40% - Акцент3 6 2 2" xfId="763"/>
    <cellStyle name="40% - Акцент3 6 2 3" xfId="764"/>
    <cellStyle name="40% - Акцент3 6 2 4" xfId="765"/>
    <cellStyle name="40% - Акцент3 6 3" xfId="766"/>
    <cellStyle name="40% - Акцент3 6 4" xfId="767"/>
    <cellStyle name="40% - Акцент3 6 5" xfId="768"/>
    <cellStyle name="40% - Акцент3 6 6" xfId="769"/>
    <cellStyle name="40% - Акцент3 6 7" xfId="770"/>
    <cellStyle name="40% - Акцент3 6 8" xfId="771"/>
    <cellStyle name="40% - Акцент3 6 9" xfId="772"/>
    <cellStyle name="40% - Акцент3 7" xfId="773"/>
    <cellStyle name="40% - Акцент3 7 10" xfId="774"/>
    <cellStyle name="40% - Акцент3 7 2" xfId="775"/>
    <cellStyle name="40% - Акцент3 7 2 2" xfId="776"/>
    <cellStyle name="40% - Акцент3 7 2 3" xfId="777"/>
    <cellStyle name="40% - Акцент3 7 2 4" xfId="778"/>
    <cellStyle name="40% - Акцент3 7 3" xfId="779"/>
    <cellStyle name="40% - Акцент3 7 4" xfId="780"/>
    <cellStyle name="40% - Акцент3 7 5" xfId="781"/>
    <cellStyle name="40% - Акцент3 7 6" xfId="782"/>
    <cellStyle name="40% - Акцент3 7 7" xfId="783"/>
    <cellStyle name="40% - Акцент3 7 8" xfId="784"/>
    <cellStyle name="40% - Акцент3 7 9" xfId="785"/>
    <cellStyle name="40% - Акцент3 8" xfId="786"/>
    <cellStyle name="40% - Акцент3 8 2" xfId="787"/>
    <cellStyle name="40% - Акцент3 8 3" xfId="788"/>
    <cellStyle name="40% - Акцент3 8 4" xfId="789"/>
    <cellStyle name="40% - Акцент3 9" xfId="790"/>
    <cellStyle name="40% - Акцент4 10" xfId="791"/>
    <cellStyle name="40% - Акцент4 11" xfId="792"/>
    <cellStyle name="40% - Акцент4 12" xfId="793"/>
    <cellStyle name="40% - Акцент4 2" xfId="13"/>
    <cellStyle name="40% - Акцент4 2 10" xfId="794"/>
    <cellStyle name="40% - Акцент4 2 2" xfId="795"/>
    <cellStyle name="40% - Акцент4 2 2 2" xfId="796"/>
    <cellStyle name="40% - Акцент4 2 2 3" xfId="797"/>
    <cellStyle name="40% - Акцент4 2 2 4" xfId="798"/>
    <cellStyle name="40% - Акцент4 2 3" xfId="799"/>
    <cellStyle name="40% - Акцент4 2 4" xfId="800"/>
    <cellStyle name="40% - Акцент4 2 5" xfId="801"/>
    <cellStyle name="40% - Акцент4 2 6" xfId="802"/>
    <cellStyle name="40% - Акцент4 2 7" xfId="803"/>
    <cellStyle name="40% - Акцент4 2 8" xfId="804"/>
    <cellStyle name="40% - Акцент4 2 9" xfId="805"/>
    <cellStyle name="40% - Акцент4 3" xfId="806"/>
    <cellStyle name="40% - Акцент4 3 10" xfId="807"/>
    <cellStyle name="40% - Акцент4 3 2" xfId="808"/>
    <cellStyle name="40% - Акцент4 3 2 2" xfId="809"/>
    <cellStyle name="40% - Акцент4 3 2 3" xfId="810"/>
    <cellStyle name="40% - Акцент4 3 2 4" xfId="811"/>
    <cellStyle name="40% - Акцент4 3 3" xfId="812"/>
    <cellStyle name="40% - Акцент4 3 4" xfId="813"/>
    <cellStyle name="40% - Акцент4 3 5" xfId="814"/>
    <cellStyle name="40% - Акцент4 3 6" xfId="815"/>
    <cellStyle name="40% - Акцент4 3 7" xfId="816"/>
    <cellStyle name="40% - Акцент4 3 8" xfId="817"/>
    <cellStyle name="40% - Акцент4 3 9" xfId="818"/>
    <cellStyle name="40% - Акцент4 4" xfId="819"/>
    <cellStyle name="40% - Акцент4 4 10" xfId="820"/>
    <cellStyle name="40% - Акцент4 4 2" xfId="821"/>
    <cellStyle name="40% - Акцент4 4 2 2" xfId="822"/>
    <cellStyle name="40% - Акцент4 4 2 3" xfId="823"/>
    <cellStyle name="40% - Акцент4 4 2 4" xfId="824"/>
    <cellStyle name="40% - Акцент4 4 3" xfId="825"/>
    <cellStyle name="40% - Акцент4 4 4" xfId="826"/>
    <cellStyle name="40% - Акцент4 4 5" xfId="827"/>
    <cellStyle name="40% - Акцент4 4 6" xfId="828"/>
    <cellStyle name="40% - Акцент4 4 7" xfId="829"/>
    <cellStyle name="40% - Акцент4 4 8" xfId="830"/>
    <cellStyle name="40% - Акцент4 4 9" xfId="831"/>
    <cellStyle name="40% - Акцент4 5" xfId="832"/>
    <cellStyle name="40% - Акцент4 5 10" xfId="833"/>
    <cellStyle name="40% - Акцент4 5 2" xfId="834"/>
    <cellStyle name="40% - Акцент4 5 2 2" xfId="835"/>
    <cellStyle name="40% - Акцент4 5 2 3" xfId="836"/>
    <cellStyle name="40% - Акцент4 5 2 4" xfId="837"/>
    <cellStyle name="40% - Акцент4 5 3" xfId="838"/>
    <cellStyle name="40% - Акцент4 5 4" xfId="839"/>
    <cellStyle name="40% - Акцент4 5 5" xfId="840"/>
    <cellStyle name="40% - Акцент4 5 6" xfId="841"/>
    <cellStyle name="40% - Акцент4 5 7" xfId="842"/>
    <cellStyle name="40% - Акцент4 5 8" xfId="843"/>
    <cellStyle name="40% - Акцент4 5 9" xfId="844"/>
    <cellStyle name="40% - Акцент4 6" xfId="845"/>
    <cellStyle name="40% - Акцент4 6 10" xfId="846"/>
    <cellStyle name="40% - Акцент4 6 2" xfId="847"/>
    <cellStyle name="40% - Акцент4 6 2 2" xfId="848"/>
    <cellStyle name="40% - Акцент4 6 2 3" xfId="849"/>
    <cellStyle name="40% - Акцент4 6 2 4" xfId="850"/>
    <cellStyle name="40% - Акцент4 6 3" xfId="851"/>
    <cellStyle name="40% - Акцент4 6 4" xfId="852"/>
    <cellStyle name="40% - Акцент4 6 5" xfId="853"/>
    <cellStyle name="40% - Акцент4 6 6" xfId="854"/>
    <cellStyle name="40% - Акцент4 6 7" xfId="855"/>
    <cellStyle name="40% - Акцент4 6 8" xfId="856"/>
    <cellStyle name="40% - Акцент4 6 9" xfId="857"/>
    <cellStyle name="40% - Акцент4 7" xfId="858"/>
    <cellStyle name="40% - Акцент4 7 10" xfId="859"/>
    <cellStyle name="40% - Акцент4 7 2" xfId="860"/>
    <cellStyle name="40% - Акцент4 7 2 2" xfId="861"/>
    <cellStyle name="40% - Акцент4 7 2 3" xfId="862"/>
    <cellStyle name="40% - Акцент4 7 2 4" xfId="863"/>
    <cellStyle name="40% - Акцент4 7 3" xfId="864"/>
    <cellStyle name="40% - Акцент4 7 4" xfId="865"/>
    <cellStyle name="40% - Акцент4 7 5" xfId="866"/>
    <cellStyle name="40% - Акцент4 7 6" xfId="867"/>
    <cellStyle name="40% - Акцент4 7 7" xfId="868"/>
    <cellStyle name="40% - Акцент4 7 8" xfId="869"/>
    <cellStyle name="40% - Акцент4 7 9" xfId="870"/>
    <cellStyle name="40% - Акцент4 8" xfId="871"/>
    <cellStyle name="40% - Акцент4 8 2" xfId="872"/>
    <cellStyle name="40% - Акцент4 8 3" xfId="873"/>
    <cellStyle name="40% - Акцент4 8 4" xfId="874"/>
    <cellStyle name="40% - Акцент4 9" xfId="875"/>
    <cellStyle name="40% - Акцент5 10" xfId="876"/>
    <cellStyle name="40% - Акцент5 11" xfId="877"/>
    <cellStyle name="40% - Акцент5 12" xfId="878"/>
    <cellStyle name="40% - Акцент5 2" xfId="14"/>
    <cellStyle name="40% - Акцент5 2 10" xfId="879"/>
    <cellStyle name="40% - Акцент5 2 2" xfId="880"/>
    <cellStyle name="40% - Акцент5 2 2 2" xfId="881"/>
    <cellStyle name="40% - Акцент5 2 2 3" xfId="882"/>
    <cellStyle name="40% - Акцент5 2 2 4" xfId="883"/>
    <cellStyle name="40% - Акцент5 2 3" xfId="884"/>
    <cellStyle name="40% - Акцент5 2 4" xfId="885"/>
    <cellStyle name="40% - Акцент5 2 5" xfId="886"/>
    <cellStyle name="40% - Акцент5 2 6" xfId="887"/>
    <cellStyle name="40% - Акцент5 2 7" xfId="888"/>
    <cellStyle name="40% - Акцент5 2 8" xfId="889"/>
    <cellStyle name="40% - Акцент5 2 9" xfId="890"/>
    <cellStyle name="40% - Акцент5 3" xfId="891"/>
    <cellStyle name="40% - Акцент5 3 10" xfId="892"/>
    <cellStyle name="40% - Акцент5 3 2" xfId="893"/>
    <cellStyle name="40% - Акцент5 3 2 2" xfId="894"/>
    <cellStyle name="40% - Акцент5 3 2 3" xfId="895"/>
    <cellStyle name="40% - Акцент5 3 2 4" xfId="896"/>
    <cellStyle name="40% - Акцент5 3 3" xfId="897"/>
    <cellStyle name="40% - Акцент5 3 4" xfId="898"/>
    <cellStyle name="40% - Акцент5 3 5" xfId="899"/>
    <cellStyle name="40% - Акцент5 3 6" xfId="900"/>
    <cellStyle name="40% - Акцент5 3 7" xfId="901"/>
    <cellStyle name="40% - Акцент5 3 8" xfId="902"/>
    <cellStyle name="40% - Акцент5 3 9" xfId="903"/>
    <cellStyle name="40% - Акцент5 4" xfId="904"/>
    <cellStyle name="40% - Акцент5 4 10" xfId="905"/>
    <cellStyle name="40% - Акцент5 4 2" xfId="906"/>
    <cellStyle name="40% - Акцент5 4 2 2" xfId="907"/>
    <cellStyle name="40% - Акцент5 4 2 3" xfId="908"/>
    <cellStyle name="40% - Акцент5 4 2 4" xfId="909"/>
    <cellStyle name="40% - Акцент5 4 3" xfId="910"/>
    <cellStyle name="40% - Акцент5 4 4" xfId="911"/>
    <cellStyle name="40% - Акцент5 4 5" xfId="912"/>
    <cellStyle name="40% - Акцент5 4 6" xfId="913"/>
    <cellStyle name="40% - Акцент5 4 7" xfId="914"/>
    <cellStyle name="40% - Акцент5 4 8" xfId="915"/>
    <cellStyle name="40% - Акцент5 4 9" xfId="916"/>
    <cellStyle name="40% - Акцент5 5" xfId="917"/>
    <cellStyle name="40% - Акцент5 5 10" xfId="918"/>
    <cellStyle name="40% - Акцент5 5 2" xfId="919"/>
    <cellStyle name="40% - Акцент5 5 2 2" xfId="920"/>
    <cellStyle name="40% - Акцент5 5 2 3" xfId="921"/>
    <cellStyle name="40% - Акцент5 5 2 4" xfId="922"/>
    <cellStyle name="40% - Акцент5 5 3" xfId="923"/>
    <cellStyle name="40% - Акцент5 5 4" xfId="924"/>
    <cellStyle name="40% - Акцент5 5 5" xfId="925"/>
    <cellStyle name="40% - Акцент5 5 6" xfId="926"/>
    <cellStyle name="40% - Акцент5 5 7" xfId="927"/>
    <cellStyle name="40% - Акцент5 5 8" xfId="928"/>
    <cellStyle name="40% - Акцент5 5 9" xfId="929"/>
    <cellStyle name="40% - Акцент5 6" xfId="930"/>
    <cellStyle name="40% - Акцент5 6 10" xfId="931"/>
    <cellStyle name="40% - Акцент5 6 2" xfId="932"/>
    <cellStyle name="40% - Акцент5 6 2 2" xfId="933"/>
    <cellStyle name="40% - Акцент5 6 2 3" xfId="934"/>
    <cellStyle name="40% - Акцент5 6 2 4" xfId="935"/>
    <cellStyle name="40% - Акцент5 6 3" xfId="936"/>
    <cellStyle name="40% - Акцент5 6 4" xfId="937"/>
    <cellStyle name="40% - Акцент5 6 5" xfId="938"/>
    <cellStyle name="40% - Акцент5 6 6" xfId="939"/>
    <cellStyle name="40% - Акцент5 6 7" xfId="940"/>
    <cellStyle name="40% - Акцент5 6 8" xfId="941"/>
    <cellStyle name="40% - Акцент5 6 9" xfId="942"/>
    <cellStyle name="40% - Акцент5 7" xfId="943"/>
    <cellStyle name="40% - Акцент5 7 10" xfId="944"/>
    <cellStyle name="40% - Акцент5 7 2" xfId="945"/>
    <cellStyle name="40% - Акцент5 7 2 2" xfId="946"/>
    <cellStyle name="40% - Акцент5 7 2 3" xfId="947"/>
    <cellStyle name="40% - Акцент5 7 2 4" xfId="948"/>
    <cellStyle name="40% - Акцент5 7 3" xfId="949"/>
    <cellStyle name="40% - Акцент5 7 4" xfId="950"/>
    <cellStyle name="40% - Акцент5 7 5" xfId="951"/>
    <cellStyle name="40% - Акцент5 7 6" xfId="952"/>
    <cellStyle name="40% - Акцент5 7 7" xfId="953"/>
    <cellStyle name="40% - Акцент5 7 8" xfId="954"/>
    <cellStyle name="40% - Акцент5 7 9" xfId="955"/>
    <cellStyle name="40% - Акцент5 8" xfId="956"/>
    <cellStyle name="40% - Акцент5 8 2" xfId="957"/>
    <cellStyle name="40% - Акцент5 8 3" xfId="958"/>
    <cellStyle name="40% - Акцент5 8 4" xfId="959"/>
    <cellStyle name="40% - Акцент5 9" xfId="960"/>
    <cellStyle name="40% - Акцент6 10" xfId="961"/>
    <cellStyle name="40% - Акцент6 11" xfId="962"/>
    <cellStyle name="40% - Акцент6 12" xfId="963"/>
    <cellStyle name="40% - Акцент6 2" xfId="15"/>
    <cellStyle name="40% - Акцент6 2 10" xfId="964"/>
    <cellStyle name="40% - Акцент6 2 2" xfId="965"/>
    <cellStyle name="40% - Акцент6 2 2 2" xfId="966"/>
    <cellStyle name="40% - Акцент6 2 2 3" xfId="967"/>
    <cellStyle name="40% - Акцент6 2 2 4" xfId="968"/>
    <cellStyle name="40% - Акцент6 2 3" xfId="969"/>
    <cellStyle name="40% - Акцент6 2 4" xfId="970"/>
    <cellStyle name="40% - Акцент6 2 5" xfId="971"/>
    <cellStyle name="40% - Акцент6 2 6" xfId="972"/>
    <cellStyle name="40% - Акцент6 2 7" xfId="973"/>
    <cellStyle name="40% - Акцент6 2 8" xfId="974"/>
    <cellStyle name="40% - Акцент6 2 9" xfId="975"/>
    <cellStyle name="40% - Акцент6 3" xfId="976"/>
    <cellStyle name="40% - Акцент6 3 10" xfId="977"/>
    <cellStyle name="40% - Акцент6 3 2" xfId="978"/>
    <cellStyle name="40% - Акцент6 3 2 2" xfId="979"/>
    <cellStyle name="40% - Акцент6 3 2 3" xfId="980"/>
    <cellStyle name="40% - Акцент6 3 2 4" xfId="981"/>
    <cellStyle name="40% - Акцент6 3 3" xfId="982"/>
    <cellStyle name="40% - Акцент6 3 4" xfId="983"/>
    <cellStyle name="40% - Акцент6 3 5" xfId="984"/>
    <cellStyle name="40% - Акцент6 3 6" xfId="985"/>
    <cellStyle name="40% - Акцент6 3 7" xfId="986"/>
    <cellStyle name="40% - Акцент6 3 8" xfId="987"/>
    <cellStyle name="40% - Акцент6 3 9" xfId="988"/>
    <cellStyle name="40% - Акцент6 4" xfId="989"/>
    <cellStyle name="40% - Акцент6 4 10" xfId="990"/>
    <cellStyle name="40% - Акцент6 4 2" xfId="991"/>
    <cellStyle name="40% - Акцент6 4 2 2" xfId="992"/>
    <cellStyle name="40% - Акцент6 4 2 3" xfId="993"/>
    <cellStyle name="40% - Акцент6 4 2 4" xfId="994"/>
    <cellStyle name="40% - Акцент6 4 3" xfId="995"/>
    <cellStyle name="40% - Акцент6 4 4" xfId="996"/>
    <cellStyle name="40% - Акцент6 4 5" xfId="997"/>
    <cellStyle name="40% - Акцент6 4 6" xfId="998"/>
    <cellStyle name="40% - Акцент6 4 7" xfId="999"/>
    <cellStyle name="40% - Акцент6 4 8" xfId="1000"/>
    <cellStyle name="40% - Акцент6 4 9" xfId="1001"/>
    <cellStyle name="40% - Акцент6 5" xfId="1002"/>
    <cellStyle name="40% - Акцент6 5 10" xfId="1003"/>
    <cellStyle name="40% - Акцент6 5 2" xfId="1004"/>
    <cellStyle name="40% - Акцент6 5 2 2" xfId="1005"/>
    <cellStyle name="40% - Акцент6 5 2 3" xfId="1006"/>
    <cellStyle name="40% - Акцент6 5 2 4" xfId="1007"/>
    <cellStyle name="40% - Акцент6 5 3" xfId="1008"/>
    <cellStyle name="40% - Акцент6 5 4" xfId="1009"/>
    <cellStyle name="40% - Акцент6 5 5" xfId="1010"/>
    <cellStyle name="40% - Акцент6 5 6" xfId="1011"/>
    <cellStyle name="40% - Акцент6 5 7" xfId="1012"/>
    <cellStyle name="40% - Акцент6 5 8" xfId="1013"/>
    <cellStyle name="40% - Акцент6 5 9" xfId="1014"/>
    <cellStyle name="40% - Акцент6 6" xfId="1015"/>
    <cellStyle name="40% - Акцент6 6 10" xfId="1016"/>
    <cellStyle name="40% - Акцент6 6 2" xfId="1017"/>
    <cellStyle name="40% - Акцент6 6 2 2" xfId="1018"/>
    <cellStyle name="40% - Акцент6 6 2 3" xfId="1019"/>
    <cellStyle name="40% - Акцент6 6 2 4" xfId="1020"/>
    <cellStyle name="40% - Акцент6 6 3" xfId="1021"/>
    <cellStyle name="40% - Акцент6 6 4" xfId="1022"/>
    <cellStyle name="40% - Акцент6 6 5" xfId="1023"/>
    <cellStyle name="40% - Акцент6 6 6" xfId="1024"/>
    <cellStyle name="40% - Акцент6 6 7" xfId="1025"/>
    <cellStyle name="40% - Акцент6 6 8" xfId="1026"/>
    <cellStyle name="40% - Акцент6 6 9" xfId="1027"/>
    <cellStyle name="40% - Акцент6 7" xfId="1028"/>
    <cellStyle name="40% - Акцент6 7 10" xfId="1029"/>
    <cellStyle name="40% - Акцент6 7 2" xfId="1030"/>
    <cellStyle name="40% - Акцент6 7 2 2" xfId="1031"/>
    <cellStyle name="40% - Акцент6 7 2 3" xfId="1032"/>
    <cellStyle name="40% - Акцент6 7 2 4" xfId="1033"/>
    <cellStyle name="40% - Акцент6 7 3" xfId="1034"/>
    <cellStyle name="40% - Акцент6 7 4" xfId="1035"/>
    <cellStyle name="40% - Акцент6 7 5" xfId="1036"/>
    <cellStyle name="40% - Акцент6 7 6" xfId="1037"/>
    <cellStyle name="40% - Акцент6 7 7" xfId="1038"/>
    <cellStyle name="40% - Акцент6 7 8" xfId="1039"/>
    <cellStyle name="40% - Акцент6 7 9" xfId="1040"/>
    <cellStyle name="40% - Акцент6 8" xfId="1041"/>
    <cellStyle name="40% - Акцент6 8 2" xfId="1042"/>
    <cellStyle name="40% - Акцент6 8 3" xfId="1043"/>
    <cellStyle name="40% - Акцент6 8 4" xfId="1044"/>
    <cellStyle name="40% - Акцент6 9" xfId="104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Обычный" xfId="0" builtinId="0"/>
    <cellStyle name="Обычный 2" xfId="3"/>
    <cellStyle name="Обычный 3" xfId="2"/>
    <cellStyle name="Обычный_С УЧЕТОМ ПОСТУПЛ. ОТ АРЕНДЫ" xfId="1046"/>
    <cellStyle name="Финансовый" xfId="1" builtinId="3"/>
    <cellStyle name="Финансовый 2" xfId="22"/>
    <cellStyle name="Финансовый 2 2" xfId="24"/>
    <cellStyle name="Финансовый 3" xfId="25"/>
    <cellStyle name="Финансовый 4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A40" zoomScale="120" zoomScaleNormal="120" workbookViewId="0">
      <selection activeCell="H53" sqref="H53"/>
    </sheetView>
  </sheetViews>
  <sheetFormatPr defaultRowHeight="15" x14ac:dyDescent="0.25"/>
  <cols>
    <col min="1" max="1" width="4.42578125" style="10" customWidth="1"/>
    <col min="2" max="2" width="40.85546875" style="72" customWidth="1"/>
    <col min="3" max="3" width="18.28515625" style="10" customWidth="1"/>
    <col min="4" max="4" width="18.42578125" style="10" customWidth="1"/>
    <col min="5" max="5" width="21.28515625" style="10" customWidth="1"/>
    <col min="6" max="6" width="13.7109375" style="10" bestFit="1" customWidth="1"/>
    <col min="7" max="7" width="12" style="10" bestFit="1" customWidth="1"/>
    <col min="8" max="8" width="16" style="132" customWidth="1"/>
    <col min="9" max="9" width="16.42578125" style="132" bestFit="1" customWidth="1"/>
    <col min="10" max="10" width="15.28515625" style="132" customWidth="1"/>
    <col min="11" max="11" width="15.7109375" style="10" customWidth="1"/>
    <col min="12" max="12" width="13.28515625" style="10" bestFit="1" customWidth="1"/>
    <col min="13" max="13" width="9.28515625" style="10" customWidth="1"/>
    <col min="14" max="14" width="9.140625" style="10"/>
    <col min="15" max="15" width="38.42578125" style="10" bestFit="1" customWidth="1"/>
    <col min="16" max="16384" width="9.140625" style="10"/>
  </cols>
  <sheetData>
    <row r="1" spans="1:10" ht="33" customHeight="1" x14ac:dyDescent="0.25">
      <c r="E1" s="150" t="s">
        <v>0</v>
      </c>
      <c r="F1" s="150"/>
      <c r="G1" s="150"/>
      <c r="H1" s="131"/>
      <c r="I1" s="131"/>
    </row>
    <row r="2" spans="1:10" ht="15" customHeight="1" x14ac:dyDescent="0.25">
      <c r="E2" s="150" t="s">
        <v>1</v>
      </c>
      <c r="F2" s="150"/>
      <c r="G2" s="150"/>
      <c r="H2" s="131"/>
      <c r="I2" s="131"/>
    </row>
    <row r="3" spans="1:10" ht="15" customHeight="1" x14ac:dyDescent="0.25">
      <c r="E3" s="150" t="s">
        <v>2</v>
      </c>
      <c r="F3" s="150"/>
      <c r="G3" s="150"/>
      <c r="H3" s="131"/>
      <c r="I3" s="131"/>
    </row>
    <row r="4" spans="1:10" ht="20.25" x14ac:dyDescent="0.25">
      <c r="A4" s="175" t="s">
        <v>60</v>
      </c>
      <c r="B4" s="175"/>
      <c r="C4" s="175"/>
      <c r="D4" s="175"/>
      <c r="E4" s="175"/>
      <c r="F4" s="175"/>
    </row>
    <row r="5" spans="1:10" ht="15.75" x14ac:dyDescent="0.25">
      <c r="A5" s="176" t="s">
        <v>3</v>
      </c>
      <c r="B5" s="176"/>
      <c r="C5" s="176"/>
      <c r="D5" s="176"/>
      <c r="E5" s="176"/>
      <c r="F5" s="176"/>
    </row>
    <row r="6" spans="1:10" ht="15.75" x14ac:dyDescent="0.25">
      <c r="A6" s="176" t="s">
        <v>4</v>
      </c>
      <c r="B6" s="176"/>
      <c r="C6" s="176"/>
      <c r="D6" s="176"/>
      <c r="E6" s="176"/>
      <c r="F6" s="176"/>
    </row>
    <row r="7" spans="1:10" ht="21.6" customHeight="1" thickBot="1" x14ac:dyDescent="0.3">
      <c r="A7" s="173" t="s">
        <v>47</v>
      </c>
      <c r="B7" s="173"/>
      <c r="C7" s="173"/>
      <c r="D7" s="173"/>
      <c r="E7" s="173"/>
      <c r="F7" s="113">
        <v>5274.4</v>
      </c>
      <c r="G7" s="7" t="s">
        <v>48</v>
      </c>
      <c r="H7" s="133"/>
      <c r="I7" s="133"/>
    </row>
    <row r="8" spans="1:10" s="15" customFormat="1" ht="70.900000000000006" customHeight="1" thickBot="1" x14ac:dyDescent="0.3">
      <c r="A8" s="11" t="s">
        <v>5</v>
      </c>
      <c r="B8" s="63" t="s">
        <v>6</v>
      </c>
      <c r="C8" s="12" t="s">
        <v>7</v>
      </c>
      <c r="D8" s="12" t="s">
        <v>8</v>
      </c>
      <c r="E8" s="12" t="s">
        <v>9</v>
      </c>
      <c r="F8" s="13" t="s">
        <v>42</v>
      </c>
      <c r="G8" s="14" t="s">
        <v>58</v>
      </c>
      <c r="H8" s="134"/>
      <c r="I8" s="134"/>
      <c r="J8" s="135"/>
    </row>
    <row r="9" spans="1:10" s="16" customFormat="1" ht="18" customHeight="1" thickBot="1" x14ac:dyDescent="0.3">
      <c r="A9" s="167" t="s">
        <v>36</v>
      </c>
      <c r="B9" s="177"/>
      <c r="C9" s="177"/>
      <c r="D9" s="177"/>
      <c r="E9" s="177"/>
      <c r="F9" s="177"/>
      <c r="G9" s="169"/>
      <c r="H9" s="136"/>
      <c r="I9" s="136"/>
      <c r="J9" s="137"/>
    </row>
    <row r="10" spans="1:10" ht="42" customHeight="1" thickBot="1" x14ac:dyDescent="0.3">
      <c r="A10" s="6" t="s">
        <v>11</v>
      </c>
      <c r="B10" s="170" t="s">
        <v>10</v>
      </c>
      <c r="C10" s="171"/>
      <c r="D10" s="171"/>
      <c r="E10" s="171"/>
      <c r="F10" s="174"/>
      <c r="G10" s="17"/>
      <c r="H10" s="138"/>
      <c r="I10" s="138"/>
    </row>
    <row r="11" spans="1:10" ht="26.45" customHeight="1" x14ac:dyDescent="0.25">
      <c r="A11" s="18"/>
      <c r="B11" s="64" t="s">
        <v>12</v>
      </c>
      <c r="C11" s="81">
        <v>28499.333333333299</v>
      </c>
      <c r="D11" s="81">
        <v>31765.722222222215</v>
      </c>
      <c r="E11" s="8">
        <f>C11*3+D11*9</f>
        <v>371389.49999999983</v>
      </c>
      <c r="F11" s="19">
        <f t="shared" ref="F11:F16" si="0">ROUND(E11/12/$F$7,2)</f>
        <v>5.87</v>
      </c>
      <c r="G11" s="88">
        <v>5.87</v>
      </c>
      <c r="H11" s="139"/>
      <c r="I11" s="139"/>
      <c r="J11" s="110"/>
    </row>
    <row r="12" spans="1:10" ht="15.75" x14ac:dyDescent="0.25">
      <c r="A12" s="20"/>
      <c r="B12" s="73" t="s">
        <v>13</v>
      </c>
      <c r="C12" s="21">
        <v>10000</v>
      </c>
      <c r="D12" s="21">
        <v>10000</v>
      </c>
      <c r="E12" s="3">
        <f t="shared" ref="E12:E16" si="1">3*C12+9*D12</f>
        <v>120000</v>
      </c>
      <c r="F12" s="22">
        <f t="shared" si="0"/>
        <v>1.9</v>
      </c>
      <c r="G12" s="89">
        <v>1.9</v>
      </c>
      <c r="H12" s="139"/>
      <c r="I12" s="139"/>
    </row>
    <row r="13" spans="1:10" x14ac:dyDescent="0.25">
      <c r="A13" s="20"/>
      <c r="B13" s="73" t="s">
        <v>14</v>
      </c>
      <c r="C13" s="21">
        <v>250</v>
      </c>
      <c r="D13" s="21">
        <f>C13</f>
        <v>250</v>
      </c>
      <c r="E13" s="3">
        <f>3*C13+9*D13</f>
        <v>3000</v>
      </c>
      <c r="F13" s="23">
        <f t="shared" si="0"/>
        <v>0.05</v>
      </c>
      <c r="G13" s="90">
        <v>0.05</v>
      </c>
      <c r="H13" s="140"/>
      <c r="I13" s="140"/>
    </row>
    <row r="14" spans="1:10" ht="25.5" x14ac:dyDescent="0.25">
      <c r="A14" s="20"/>
      <c r="B14" s="73" t="s">
        <v>49</v>
      </c>
      <c r="C14" s="21">
        <v>700</v>
      </c>
      <c r="D14" s="21">
        <f>C14</f>
        <v>700</v>
      </c>
      <c r="E14" s="3">
        <f t="shared" si="1"/>
        <v>8400</v>
      </c>
      <c r="F14" s="23">
        <f t="shared" si="0"/>
        <v>0.13</v>
      </c>
      <c r="G14" s="90">
        <v>0.09</v>
      </c>
      <c r="H14" s="140"/>
      <c r="I14" s="140"/>
    </row>
    <row r="15" spans="1:10" x14ac:dyDescent="0.25">
      <c r="A15" s="20"/>
      <c r="B15" s="73" t="s">
        <v>50</v>
      </c>
      <c r="C15" s="21">
        <v>1668.67</v>
      </c>
      <c r="D15" s="21">
        <v>1666</v>
      </c>
      <c r="E15" s="3">
        <v>20000</v>
      </c>
      <c r="F15" s="23">
        <f t="shared" si="0"/>
        <v>0.32</v>
      </c>
      <c r="G15" s="90">
        <v>0.32</v>
      </c>
      <c r="H15" s="140"/>
      <c r="I15" s="140"/>
    </row>
    <row r="16" spans="1:10" ht="26.25" thickBot="1" x14ac:dyDescent="0.3">
      <c r="A16" s="24"/>
      <c r="B16" s="74" t="s">
        <v>51</v>
      </c>
      <c r="C16" s="25">
        <v>500</v>
      </c>
      <c r="D16" s="25">
        <f>C16</f>
        <v>500</v>
      </c>
      <c r="E16" s="4">
        <f t="shared" si="1"/>
        <v>6000</v>
      </c>
      <c r="F16" s="26">
        <f t="shared" si="0"/>
        <v>0.09</v>
      </c>
      <c r="G16" s="91">
        <v>0.09</v>
      </c>
      <c r="H16" s="140"/>
      <c r="I16" s="140"/>
    </row>
    <row r="17" spans="1:10" ht="16.5" thickBot="1" x14ac:dyDescent="0.3">
      <c r="A17" s="158" t="s">
        <v>16</v>
      </c>
      <c r="B17" s="159"/>
      <c r="C17" s="27">
        <f>SUM(C11:C16)</f>
        <v>41618.003333333298</v>
      </c>
      <c r="D17" s="27">
        <f t="shared" ref="D17:F17" si="2">SUM(D11:D16)</f>
        <v>44881.722222222219</v>
      </c>
      <c r="E17" s="28">
        <f t="shared" si="2"/>
        <v>528789.49999999977</v>
      </c>
      <c r="F17" s="29">
        <f t="shared" si="2"/>
        <v>8.36</v>
      </c>
      <c r="G17" s="87">
        <v>8.3199999999999985</v>
      </c>
      <c r="H17" s="129"/>
      <c r="I17" s="129"/>
    </row>
    <row r="18" spans="1:10" s="32" customFormat="1" ht="47.25" customHeight="1" thickBot="1" x14ac:dyDescent="0.3">
      <c r="A18" s="9" t="s">
        <v>15</v>
      </c>
      <c r="B18" s="160" t="s">
        <v>17</v>
      </c>
      <c r="C18" s="161"/>
      <c r="D18" s="161"/>
      <c r="E18" s="161"/>
      <c r="F18" s="162"/>
      <c r="G18" s="31"/>
      <c r="H18" s="141"/>
      <c r="I18" s="141"/>
      <c r="J18" s="142"/>
    </row>
    <row r="19" spans="1:10" ht="30" x14ac:dyDescent="0.25">
      <c r="A19" s="33"/>
      <c r="B19" s="65" t="s">
        <v>18</v>
      </c>
      <c r="C19" s="118">
        <v>34087.8066666667</v>
      </c>
      <c r="D19" s="81">
        <v>39328.331111111111</v>
      </c>
      <c r="E19" s="119">
        <f t="shared" ref="E19:E23" si="3">3*C19+9*D19</f>
        <v>456218.40000000008</v>
      </c>
      <c r="F19" s="115">
        <f>ROUND(E19/12/$F$7,2)</f>
        <v>7.21</v>
      </c>
      <c r="G19" s="92">
        <v>7.21</v>
      </c>
      <c r="H19" s="139"/>
      <c r="I19" s="139"/>
    </row>
    <row r="20" spans="1:10" ht="15.75" x14ac:dyDescent="0.25">
      <c r="A20" s="34"/>
      <c r="B20" s="117" t="s">
        <v>19</v>
      </c>
      <c r="C20" s="120">
        <v>2000</v>
      </c>
      <c r="D20" s="21">
        <f>C20</f>
        <v>2000</v>
      </c>
      <c r="E20" s="3">
        <f t="shared" si="3"/>
        <v>24000</v>
      </c>
      <c r="F20" s="22">
        <f>ROUND(E20/12/$F$7,2)</f>
        <v>0.38</v>
      </c>
      <c r="G20" s="93">
        <v>0.38</v>
      </c>
      <c r="H20" s="139"/>
      <c r="I20" s="139"/>
      <c r="J20" s="110"/>
    </row>
    <row r="21" spans="1:10" ht="15.75" hidden="1" x14ac:dyDescent="0.25">
      <c r="A21" s="36"/>
      <c r="B21" s="117"/>
      <c r="C21" s="120"/>
      <c r="D21" s="21"/>
      <c r="E21" s="3">
        <f t="shared" si="3"/>
        <v>0</v>
      </c>
      <c r="F21" s="22">
        <f>ROUND(E21/12/$F$7,2)</f>
        <v>0</v>
      </c>
      <c r="G21" s="93">
        <v>0</v>
      </c>
      <c r="H21" s="139"/>
      <c r="I21" s="139"/>
    </row>
    <row r="22" spans="1:10" x14ac:dyDescent="0.25">
      <c r="A22" s="34"/>
      <c r="B22" s="75" t="s">
        <v>20</v>
      </c>
      <c r="C22" s="120">
        <v>800</v>
      </c>
      <c r="D22" s="21">
        <f>C22</f>
        <v>800</v>
      </c>
      <c r="E22" s="3">
        <f t="shared" si="3"/>
        <v>9600</v>
      </c>
      <c r="F22" s="23">
        <f>ROUND(E22/12/$F$7,2)</f>
        <v>0.15</v>
      </c>
      <c r="G22" s="94">
        <v>0.19</v>
      </c>
      <c r="H22" s="140"/>
      <c r="I22" s="140"/>
    </row>
    <row r="23" spans="1:10" ht="26.25" thickBot="1" x14ac:dyDescent="0.3">
      <c r="A23" s="70"/>
      <c r="B23" s="76" t="s">
        <v>53</v>
      </c>
      <c r="C23" s="121">
        <v>250</v>
      </c>
      <c r="D23" s="25">
        <f>C23</f>
        <v>250</v>
      </c>
      <c r="E23" s="4">
        <f t="shared" si="3"/>
        <v>3000</v>
      </c>
      <c r="F23" s="116">
        <f>ROUND(E23/12/$F$7,2)</f>
        <v>0.05</v>
      </c>
      <c r="G23" s="95">
        <v>0.05</v>
      </c>
      <c r="H23" s="140"/>
      <c r="I23" s="140"/>
    </row>
    <row r="24" spans="1:10" ht="16.5" customHeight="1" thickBot="1" x14ac:dyDescent="0.3">
      <c r="A24" s="158" t="s">
        <v>16</v>
      </c>
      <c r="B24" s="163"/>
      <c r="C24" s="27">
        <f>SUM(C19:C23)</f>
        <v>37137.8066666667</v>
      </c>
      <c r="D24" s="27">
        <f>SUM(D19:D23)</f>
        <v>42378.331111111111</v>
      </c>
      <c r="E24" s="28">
        <f>SUM(E19:E23)</f>
        <v>492818.40000000008</v>
      </c>
      <c r="F24" s="40">
        <f>SUM(F19:F23)</f>
        <v>7.79</v>
      </c>
      <c r="G24" s="40">
        <v>7.83</v>
      </c>
      <c r="H24" s="129"/>
      <c r="I24" s="129"/>
    </row>
    <row r="25" spans="1:10" s="32" customFormat="1" ht="19.5" customHeight="1" thickBot="1" x14ac:dyDescent="0.3">
      <c r="A25" s="31" t="s">
        <v>22</v>
      </c>
      <c r="B25" s="160" t="s">
        <v>23</v>
      </c>
      <c r="C25" s="164"/>
      <c r="D25" s="164"/>
      <c r="E25" s="164"/>
      <c r="F25" s="164"/>
      <c r="G25" s="31"/>
      <c r="H25" s="141"/>
      <c r="I25" s="141"/>
      <c r="J25" s="142"/>
    </row>
    <row r="26" spans="1:10" x14ac:dyDescent="0.25">
      <c r="A26" s="33"/>
      <c r="B26" s="77" t="s">
        <v>21</v>
      </c>
      <c r="C26" s="1">
        <v>8130</v>
      </c>
      <c r="D26" s="1">
        <f>C26</f>
        <v>8130</v>
      </c>
      <c r="E26" s="2">
        <f t="shared" ref="E26:E27" si="4">3*C26+9*D26</f>
        <v>97560</v>
      </c>
      <c r="F26" s="41">
        <f>ROUND(E26/12/$F$7,2)</f>
        <v>1.54</v>
      </c>
      <c r="G26" s="96">
        <v>1.29</v>
      </c>
      <c r="H26" s="140"/>
      <c r="I26" s="140"/>
    </row>
    <row r="27" spans="1:10" ht="15.75" thickBot="1" x14ac:dyDescent="0.3">
      <c r="A27" s="37"/>
      <c r="B27" s="76" t="s">
        <v>24</v>
      </c>
      <c r="C27" s="25">
        <v>1000</v>
      </c>
      <c r="D27" s="25">
        <v>1000</v>
      </c>
      <c r="E27" s="38">
        <f t="shared" si="4"/>
        <v>12000</v>
      </c>
      <c r="F27" s="39">
        <f>ROUND(E27/12/$F$7,2)</f>
        <v>0.19</v>
      </c>
      <c r="G27" s="97">
        <v>0.19</v>
      </c>
      <c r="H27" s="140"/>
      <c r="I27" s="140"/>
    </row>
    <row r="28" spans="1:10" ht="16.5" customHeight="1" thickBot="1" x14ac:dyDescent="0.3">
      <c r="A28" s="158" t="s">
        <v>16</v>
      </c>
      <c r="B28" s="163"/>
      <c r="C28" s="42">
        <f>SUM(C26:C27)</f>
        <v>9130</v>
      </c>
      <c r="D28" s="42">
        <f t="shared" ref="D28:F28" si="5">SUM(D26:D27)</f>
        <v>9130</v>
      </c>
      <c r="E28" s="43">
        <f t="shared" si="5"/>
        <v>109560</v>
      </c>
      <c r="F28" s="42">
        <f t="shared" si="5"/>
        <v>1.73</v>
      </c>
      <c r="G28" s="44">
        <v>1.48</v>
      </c>
      <c r="H28" s="128"/>
      <c r="I28" s="128"/>
    </row>
    <row r="29" spans="1:10" s="32" customFormat="1" ht="15.75" thickBot="1" x14ac:dyDescent="0.3">
      <c r="A29" s="9" t="s">
        <v>26</v>
      </c>
      <c r="B29" s="160" t="s">
        <v>25</v>
      </c>
      <c r="C29" s="164"/>
      <c r="D29" s="164"/>
      <c r="E29" s="164"/>
      <c r="F29" s="164"/>
      <c r="G29" s="31"/>
      <c r="H29" s="141"/>
      <c r="I29" s="141"/>
      <c r="J29" s="142"/>
    </row>
    <row r="30" spans="1:10" x14ac:dyDescent="0.25">
      <c r="A30" s="45"/>
      <c r="B30" s="77" t="s">
        <v>40</v>
      </c>
      <c r="C30" s="21">
        <v>11094.3</v>
      </c>
      <c r="D30" s="21">
        <v>11094.3</v>
      </c>
      <c r="E30" s="35">
        <f t="shared" ref="E30:E32" si="6">3*C30+9*D30</f>
        <v>133131.59999999998</v>
      </c>
      <c r="F30" s="99">
        <f>ROUND(E30/12/$F$7,2)</f>
        <v>2.1</v>
      </c>
      <c r="G30" s="102">
        <v>1.93</v>
      </c>
      <c r="H30" s="140"/>
      <c r="I30" s="140"/>
      <c r="J30" s="110"/>
    </row>
    <row r="31" spans="1:10" x14ac:dyDescent="0.25">
      <c r="A31" s="45"/>
      <c r="B31" s="67" t="s">
        <v>27</v>
      </c>
      <c r="C31" s="21">
        <v>3438</v>
      </c>
      <c r="D31" s="21">
        <f>C31</f>
        <v>3438</v>
      </c>
      <c r="E31" s="35">
        <f t="shared" si="6"/>
        <v>41256</v>
      </c>
      <c r="F31" s="100">
        <f>ROUND(E31/12/$F$7,2)</f>
        <v>0.65</v>
      </c>
      <c r="G31" s="101">
        <v>0.65</v>
      </c>
      <c r="H31" s="140"/>
      <c r="I31" s="140"/>
    </row>
    <row r="32" spans="1:10" x14ac:dyDescent="0.25">
      <c r="A32" s="45"/>
      <c r="B32" s="67" t="s">
        <v>41</v>
      </c>
      <c r="C32" s="21">
        <v>125</v>
      </c>
      <c r="D32" s="21">
        <v>125</v>
      </c>
      <c r="E32" s="35">
        <f t="shared" si="6"/>
        <v>1500</v>
      </c>
      <c r="F32" s="100">
        <f>ROUND(E32/12/$F$7,2)</f>
        <v>0.02</v>
      </c>
      <c r="G32" s="101">
        <v>0.02</v>
      </c>
      <c r="H32" s="140"/>
      <c r="I32" s="140"/>
    </row>
    <row r="33" spans="1:10" ht="15.75" thickBot="1" x14ac:dyDescent="0.3">
      <c r="A33" s="45"/>
      <c r="B33" s="67" t="s">
        <v>57</v>
      </c>
      <c r="C33" s="21">
        <v>476.67</v>
      </c>
      <c r="D33" s="21">
        <f>C33</f>
        <v>476.67</v>
      </c>
      <c r="E33" s="35">
        <f>3*C33+9*D33-0.04</f>
        <v>5720</v>
      </c>
      <c r="F33" s="98">
        <f>ROUND(E33/12/$F$7,2)</f>
        <v>0.09</v>
      </c>
      <c r="G33" s="103">
        <v>0.09</v>
      </c>
      <c r="H33" s="140"/>
      <c r="I33" s="140"/>
    </row>
    <row r="34" spans="1:10" ht="16.5" thickBot="1" x14ac:dyDescent="0.3">
      <c r="A34" s="158" t="s">
        <v>16</v>
      </c>
      <c r="B34" s="163"/>
      <c r="C34" s="42">
        <f>SUM(C30:C33)</f>
        <v>15133.97</v>
      </c>
      <c r="D34" s="42">
        <f t="shared" ref="D34:F34" si="7">SUM(D30:D33)</f>
        <v>15133.97</v>
      </c>
      <c r="E34" s="43">
        <f t="shared" si="7"/>
        <v>181607.59999999998</v>
      </c>
      <c r="F34" s="42">
        <f t="shared" si="7"/>
        <v>2.86</v>
      </c>
      <c r="G34" s="42">
        <v>2.69</v>
      </c>
      <c r="H34" s="143"/>
      <c r="I34" s="143"/>
    </row>
    <row r="35" spans="1:10" s="32" customFormat="1" ht="26.25" thickBot="1" x14ac:dyDescent="0.3">
      <c r="A35" s="9" t="s">
        <v>28</v>
      </c>
      <c r="B35" s="5" t="s">
        <v>54</v>
      </c>
      <c r="C35" s="46">
        <v>83.33</v>
      </c>
      <c r="D35" s="47">
        <v>83.33</v>
      </c>
      <c r="E35" s="48">
        <v>1000</v>
      </c>
      <c r="F35" s="48">
        <f t="shared" ref="F35" si="8">ROUND(E35/12/5314.3,2)</f>
        <v>0.02</v>
      </c>
      <c r="G35" s="85">
        <v>0.02</v>
      </c>
      <c r="H35" s="128"/>
      <c r="I35" s="128"/>
      <c r="J35" s="142"/>
    </row>
    <row r="36" spans="1:10" s="32" customFormat="1" ht="26.25" customHeight="1" thickBot="1" x14ac:dyDescent="0.3">
      <c r="A36" s="165" t="s">
        <v>29</v>
      </c>
      <c r="B36" s="166"/>
      <c r="C36" s="49">
        <f>C17+C24+C28+C34+C35</f>
        <v>103103.11</v>
      </c>
      <c r="D36" s="49">
        <f>D17+D24+D28+D34+D35</f>
        <v>111607.35333333333</v>
      </c>
      <c r="E36" s="49">
        <f>E17+E24+E28+E34+E35</f>
        <v>1313775.5</v>
      </c>
      <c r="F36" s="50">
        <f>F17+F24+F28+F34+F35</f>
        <v>20.759999999999998</v>
      </c>
      <c r="G36" s="86">
        <f>G17+G24+G28+G34+G35</f>
        <v>20.34</v>
      </c>
      <c r="H36" s="143"/>
      <c r="I36" s="144"/>
      <c r="J36" s="145"/>
    </row>
    <row r="37" spans="1:10" s="16" customFormat="1" ht="19.5" customHeight="1" thickBot="1" x14ac:dyDescent="0.3">
      <c r="A37" s="167" t="s">
        <v>37</v>
      </c>
      <c r="B37" s="168"/>
      <c r="C37" s="168"/>
      <c r="D37" s="168"/>
      <c r="E37" s="168"/>
      <c r="F37" s="168"/>
      <c r="G37" s="169"/>
      <c r="H37" s="136"/>
      <c r="I37" s="136"/>
      <c r="J37" s="137"/>
    </row>
    <row r="38" spans="1:10" ht="60" customHeight="1" thickBot="1" x14ac:dyDescent="0.3">
      <c r="A38" s="9" t="s">
        <v>11</v>
      </c>
      <c r="B38" s="170" t="s">
        <v>30</v>
      </c>
      <c r="C38" s="171"/>
      <c r="D38" s="171"/>
      <c r="E38" s="171"/>
      <c r="F38" s="171"/>
      <c r="G38" s="51"/>
      <c r="H38" s="138"/>
      <c r="I38" s="138"/>
    </row>
    <row r="39" spans="1:10" ht="25.5" x14ac:dyDescent="0.25">
      <c r="A39" s="33"/>
      <c r="B39" s="66" t="s">
        <v>31</v>
      </c>
      <c r="C39" s="81">
        <v>51549.218000000001</v>
      </c>
      <c r="D39" s="81">
        <v>60999.036944444444</v>
      </c>
      <c r="E39" s="2">
        <f t="shared" ref="E39:E47" si="9">3*C39+9*D39</f>
        <v>703638.9865</v>
      </c>
      <c r="F39" s="105">
        <f t="shared" ref="F39:F47" si="10">ROUND(E39/12/$F$7,2)</f>
        <v>11.12</v>
      </c>
      <c r="G39" s="108">
        <v>11.12</v>
      </c>
      <c r="H39" s="140"/>
      <c r="I39" s="140"/>
    </row>
    <row r="40" spans="1:10" x14ac:dyDescent="0.25">
      <c r="A40" s="34"/>
      <c r="B40" s="67" t="s">
        <v>33</v>
      </c>
      <c r="C40" s="52">
        <v>1460</v>
      </c>
      <c r="D40" s="21">
        <f>C40</f>
        <v>1460</v>
      </c>
      <c r="E40" s="122">
        <f>3*C40+9*D40-C55</f>
        <v>10520</v>
      </c>
      <c r="F40" s="106">
        <f t="shared" si="10"/>
        <v>0.17</v>
      </c>
      <c r="G40" s="107">
        <v>0.27</v>
      </c>
      <c r="H40" s="140"/>
      <c r="I40" s="140"/>
    </row>
    <row r="41" spans="1:10" x14ac:dyDescent="0.25">
      <c r="A41" s="34"/>
      <c r="B41" s="67" t="s">
        <v>43</v>
      </c>
      <c r="C41" s="52">
        <v>0</v>
      </c>
      <c r="D41" s="21">
        <v>9765</v>
      </c>
      <c r="E41" s="122">
        <v>9765</v>
      </c>
      <c r="F41" s="106">
        <f t="shared" si="10"/>
        <v>0.15</v>
      </c>
      <c r="G41" s="107">
        <v>0.15</v>
      </c>
      <c r="H41" s="140"/>
      <c r="I41" s="140"/>
    </row>
    <row r="42" spans="1:10" x14ac:dyDescent="0.25">
      <c r="A42" s="34"/>
      <c r="B42" s="67" t="s">
        <v>52</v>
      </c>
      <c r="C42" s="52">
        <v>800</v>
      </c>
      <c r="D42" s="21">
        <f>C42</f>
        <v>800</v>
      </c>
      <c r="E42" s="122">
        <f>3*C42+9*D42-C57</f>
        <v>9600</v>
      </c>
      <c r="F42" s="106">
        <f t="shared" si="10"/>
        <v>0.15</v>
      </c>
      <c r="G42" s="107">
        <v>0.15</v>
      </c>
      <c r="H42" s="140"/>
      <c r="I42" s="140"/>
    </row>
    <row r="43" spans="1:10" x14ac:dyDescent="0.25">
      <c r="A43" s="34"/>
      <c r="B43" s="67" t="s">
        <v>44</v>
      </c>
      <c r="C43" s="52">
        <v>859</v>
      </c>
      <c r="D43" s="21">
        <f>C43</f>
        <v>859</v>
      </c>
      <c r="E43" s="122">
        <f>3*C43+9*D43-C58-8</f>
        <v>10300</v>
      </c>
      <c r="F43" s="106">
        <f>ROUND(E43/12/$F$7,2)</f>
        <v>0.16</v>
      </c>
      <c r="G43" s="107">
        <v>0.08</v>
      </c>
      <c r="H43" s="140"/>
      <c r="I43" s="140"/>
    </row>
    <row r="44" spans="1:10" x14ac:dyDescent="0.25">
      <c r="A44" s="34"/>
      <c r="B44" s="67" t="s">
        <v>45</v>
      </c>
      <c r="C44" s="21">
        <v>1141.7</v>
      </c>
      <c r="D44" s="21">
        <f>C44</f>
        <v>1141.7</v>
      </c>
      <c r="E44" s="35">
        <f>3*C44+9*D44-0.4</f>
        <v>13700.000000000002</v>
      </c>
      <c r="F44" s="106">
        <f t="shared" si="10"/>
        <v>0.22</v>
      </c>
      <c r="G44" s="107">
        <v>0.19</v>
      </c>
      <c r="H44" s="140"/>
      <c r="I44" s="140"/>
    </row>
    <row r="45" spans="1:10" x14ac:dyDescent="0.25">
      <c r="A45" s="34"/>
      <c r="B45" s="67" t="s">
        <v>56</v>
      </c>
      <c r="C45" s="21">
        <v>341.7</v>
      </c>
      <c r="D45" s="21">
        <f>C45</f>
        <v>341.7</v>
      </c>
      <c r="E45" s="35">
        <f>3*C45+9*D45-0.4</f>
        <v>4100</v>
      </c>
      <c r="F45" s="106">
        <f t="shared" si="10"/>
        <v>0.06</v>
      </c>
      <c r="G45" s="107">
        <v>0.06</v>
      </c>
      <c r="H45" s="140"/>
      <c r="I45" s="140"/>
    </row>
    <row r="46" spans="1:10" x14ac:dyDescent="0.25">
      <c r="A46" s="34"/>
      <c r="B46" s="67" t="s">
        <v>34</v>
      </c>
      <c r="C46" s="21">
        <v>166.66666666666666</v>
      </c>
      <c r="D46" s="21">
        <v>166.66666666666666</v>
      </c>
      <c r="E46" s="35">
        <f t="shared" si="9"/>
        <v>2000</v>
      </c>
      <c r="F46" s="106">
        <f t="shared" si="10"/>
        <v>0.03</v>
      </c>
      <c r="G46" s="107">
        <v>0.03</v>
      </c>
      <c r="H46" s="140"/>
      <c r="I46" s="140"/>
    </row>
    <row r="47" spans="1:10" ht="15.75" thickBot="1" x14ac:dyDescent="0.3">
      <c r="A47" s="37"/>
      <c r="B47" s="68" t="s">
        <v>32</v>
      </c>
      <c r="C47" s="21">
        <v>200</v>
      </c>
      <c r="D47" s="21">
        <f>C47</f>
        <v>200</v>
      </c>
      <c r="E47" s="38">
        <f t="shared" si="9"/>
        <v>2400</v>
      </c>
      <c r="F47" s="104">
        <f t="shared" si="10"/>
        <v>0.04</v>
      </c>
      <c r="G47" s="109">
        <v>0.04</v>
      </c>
      <c r="H47" s="140"/>
      <c r="I47" s="140"/>
    </row>
    <row r="48" spans="1:10" ht="16.5" thickBot="1" x14ac:dyDescent="0.3">
      <c r="A48" s="158" t="s">
        <v>59</v>
      </c>
      <c r="B48" s="163"/>
      <c r="C48" s="42">
        <f>SUM(C39:C47)</f>
        <v>56518.284666666659</v>
      </c>
      <c r="D48" s="42">
        <f>SUM(D39:D47)</f>
        <v>75733.103611111103</v>
      </c>
      <c r="E48" s="42">
        <f>SUM(E39:E47)</f>
        <v>766023.9865</v>
      </c>
      <c r="F48" s="53">
        <f>SUM(F39:F47)</f>
        <v>12.1</v>
      </c>
      <c r="G48" s="53">
        <v>12.089999999999998</v>
      </c>
      <c r="H48" s="143"/>
      <c r="I48" s="143"/>
      <c r="J48" s="146"/>
    </row>
    <row r="49" spans="1:12" ht="21" customHeight="1" thickBot="1" x14ac:dyDescent="0.3">
      <c r="A49" s="155" t="s">
        <v>39</v>
      </c>
      <c r="B49" s="156"/>
      <c r="C49" s="156"/>
      <c r="D49" s="156"/>
      <c r="E49" s="157"/>
      <c r="F49" s="54">
        <f>F36+F48</f>
        <v>32.86</v>
      </c>
      <c r="G49" s="82">
        <v>32.43</v>
      </c>
      <c r="H49" s="129"/>
      <c r="I49" s="129"/>
      <c r="J49" s="146"/>
      <c r="K49" s="30">
        <f>J48+J36</f>
        <v>0</v>
      </c>
    </row>
    <row r="50" spans="1:12" s="58" customFormat="1" ht="19.5" thickBot="1" x14ac:dyDescent="0.3">
      <c r="A50" s="55" t="s">
        <v>38</v>
      </c>
      <c r="B50" s="69" t="s">
        <v>35</v>
      </c>
      <c r="C50" s="56">
        <v>11300</v>
      </c>
      <c r="D50" s="56">
        <f>C50</f>
        <v>11300</v>
      </c>
      <c r="E50" s="57">
        <f t="shared" ref="E50" si="11">3*C50+9*D50</f>
        <v>135600</v>
      </c>
      <c r="F50" s="127">
        <f>ROUND(E50/12/$F$7,2)</f>
        <v>2.14</v>
      </c>
      <c r="G50" s="83">
        <v>2.57</v>
      </c>
      <c r="H50" s="143"/>
      <c r="I50" s="147"/>
      <c r="J50" s="148"/>
      <c r="K50" s="114"/>
      <c r="L50" s="114"/>
    </row>
    <row r="51" spans="1:12" ht="24" thickBot="1" x14ac:dyDescent="0.3">
      <c r="A51" s="178" t="s">
        <v>16</v>
      </c>
      <c r="B51" s="179"/>
      <c r="C51" s="78">
        <f>C50+C48+C36</f>
        <v>170921.39466666666</v>
      </c>
      <c r="D51" s="59">
        <f>D50+D48+D36</f>
        <v>198640.45694444445</v>
      </c>
      <c r="E51" s="80">
        <f>E50+E48+E36</f>
        <v>2215399.4865000001</v>
      </c>
      <c r="F51" s="79">
        <f>F49+F50</f>
        <v>35</v>
      </c>
      <c r="G51" s="84">
        <v>35</v>
      </c>
      <c r="H51" s="130"/>
      <c r="I51" s="130"/>
      <c r="J51" s="149"/>
      <c r="K51" s="30">
        <f>J49+J50</f>
        <v>0</v>
      </c>
    </row>
    <row r="52" spans="1:12" x14ac:dyDescent="0.25">
      <c r="L52" s="30"/>
    </row>
    <row r="53" spans="1:12" ht="25.5" customHeight="1" thickBot="1" x14ac:dyDescent="0.3">
      <c r="A53" s="172" t="s">
        <v>61</v>
      </c>
      <c r="B53" s="172"/>
      <c r="C53" s="172"/>
      <c r="D53" s="172"/>
      <c r="E53" s="172"/>
      <c r="J53" s="146"/>
    </row>
    <row r="54" spans="1:12" ht="37.5" customHeight="1" thickBot="1" x14ac:dyDescent="0.3">
      <c r="A54" s="151" t="s">
        <v>55</v>
      </c>
      <c r="B54" s="152"/>
      <c r="C54" s="60">
        <v>7000</v>
      </c>
      <c r="D54" s="61"/>
    </row>
    <row r="55" spans="1:12" ht="15.75" thickBot="1" x14ac:dyDescent="0.3">
      <c r="A55" s="123">
        <v>1</v>
      </c>
      <c r="B55" s="124" t="s">
        <v>33</v>
      </c>
      <c r="C55" s="125">
        <v>7000</v>
      </c>
      <c r="D55" s="126"/>
    </row>
    <row r="56" spans="1:12" ht="19.5" thickBot="1" x14ac:dyDescent="0.3">
      <c r="A56" s="153" t="s">
        <v>46</v>
      </c>
      <c r="B56" s="154"/>
      <c r="C56" s="62">
        <f>SUM(C55:C55)</f>
        <v>7000</v>
      </c>
      <c r="D56" s="71">
        <f>C54-C56</f>
        <v>0</v>
      </c>
      <c r="E56" s="111"/>
      <c r="F56" s="112"/>
    </row>
  </sheetData>
  <mergeCells count="25">
    <mergeCell ref="A53:E53"/>
    <mergeCell ref="A48:B48"/>
    <mergeCell ref="A7:E7"/>
    <mergeCell ref="B10:F10"/>
    <mergeCell ref="A4:F4"/>
    <mergeCell ref="A5:F5"/>
    <mergeCell ref="A6:F6"/>
    <mergeCell ref="A9:G9"/>
    <mergeCell ref="A51:B51"/>
    <mergeCell ref="E1:G1"/>
    <mergeCell ref="E2:G2"/>
    <mergeCell ref="E3:G3"/>
    <mergeCell ref="A54:B54"/>
    <mergeCell ref="A56:B56"/>
    <mergeCell ref="A49:E49"/>
    <mergeCell ref="A17:B17"/>
    <mergeCell ref="B18:F18"/>
    <mergeCell ref="A24:B24"/>
    <mergeCell ref="B25:F25"/>
    <mergeCell ref="A28:B28"/>
    <mergeCell ref="B29:F29"/>
    <mergeCell ref="A34:B34"/>
    <mergeCell ref="A36:B36"/>
    <mergeCell ref="A37:G37"/>
    <mergeCell ref="B38:F38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4294967293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УЧЕТОМ ПОСТУПЛ. ОТ АРЕНДЫ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2025-04-05T05:59:51Z</dcterms:modified>
</cp:coreProperties>
</file>