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С УЧЕТОМ ПОСТУПЛ. ОТ АРЕНДЫ" sheetId="2" r:id="rId1"/>
    <sheet name="Лист1" sheetId="5" r:id="rId2"/>
  </sheets>
  <calcPr calcId="145621"/>
</workbook>
</file>

<file path=xl/calcChain.xml><?xml version="1.0" encoding="utf-8"?>
<calcChain xmlns="http://schemas.openxmlformats.org/spreadsheetml/2006/main">
  <c r="H47" i="2" l="1"/>
  <c r="G44" i="2" l="1"/>
  <c r="G34" i="2"/>
  <c r="G28" i="2"/>
  <c r="G24" i="2"/>
  <c r="G17" i="2"/>
  <c r="E23" i="2"/>
  <c r="F23" i="2" s="1"/>
  <c r="D24" i="2"/>
  <c r="C24" i="2"/>
  <c r="G36" i="2" l="1"/>
  <c r="G45" i="2" s="1"/>
  <c r="G47" i="2" s="1"/>
  <c r="E11" i="2"/>
  <c r="E13" i="2" l="1"/>
  <c r="D46" i="2" l="1"/>
  <c r="C55" i="2"/>
  <c r="D55" i="2" s="1"/>
  <c r="E21" i="2" l="1"/>
  <c r="F21" i="2" s="1"/>
  <c r="E41" i="2"/>
  <c r="F41" i="2" s="1"/>
  <c r="E42" i="2" l="1"/>
  <c r="F42" i="2" s="1"/>
  <c r="E39" i="2"/>
  <c r="F39" i="2" s="1"/>
  <c r="E33" i="2"/>
  <c r="F33" i="2" s="1"/>
  <c r="E32" i="2"/>
  <c r="F32" i="2" s="1"/>
  <c r="E31" i="2"/>
  <c r="F31" i="2" s="1"/>
  <c r="E30" i="2"/>
  <c r="F30" i="2" s="1"/>
  <c r="E27" i="2"/>
  <c r="F27" i="2" s="1"/>
  <c r="E26" i="2"/>
  <c r="F26" i="2" s="1"/>
  <c r="E22" i="2"/>
  <c r="F22" i="2" s="1"/>
  <c r="E20" i="2"/>
  <c r="F20" i="2" s="1"/>
  <c r="E19" i="2"/>
  <c r="F19" i="2" l="1"/>
  <c r="F24" i="2" s="1"/>
  <c r="E24" i="2"/>
  <c r="BI23" i="5"/>
  <c r="FN22" i="5"/>
  <c r="FN21" i="5"/>
  <c r="FL21" i="5"/>
  <c r="CM21" i="5" s="1"/>
  <c r="CM20" i="5"/>
  <c r="BX20" i="5"/>
  <c r="CM19" i="5"/>
  <c r="BX19" i="5"/>
  <c r="DT19" i="5" s="1"/>
  <c r="FO19" i="5" s="1"/>
  <c r="CM18" i="5"/>
  <c r="BX18" i="5"/>
  <c r="FL17" i="5"/>
  <c r="FK17" i="5" s="1"/>
  <c r="BX17" i="5" s="1"/>
  <c r="FN16" i="5"/>
  <c r="DX11" i="5"/>
  <c r="E12" i="2"/>
  <c r="F12" i="2" s="1"/>
  <c r="E14" i="2"/>
  <c r="F14" i="2" s="1"/>
  <c r="E15" i="2"/>
  <c r="F15" i="2" s="1"/>
  <c r="E16" i="2"/>
  <c r="F16" i="2" s="1"/>
  <c r="F11" i="2"/>
  <c r="FK21" i="5" l="1"/>
  <c r="BX21" i="5" s="1"/>
  <c r="DT21" i="5" s="1"/>
  <c r="FO21" i="5" s="1"/>
  <c r="DT18" i="5"/>
  <c r="FO18" i="5" s="1"/>
  <c r="DT20" i="5"/>
  <c r="FO20" i="5" s="1"/>
  <c r="FL16" i="5"/>
  <c r="FK16" i="5" s="1"/>
  <c r="CM17" i="5"/>
  <c r="DT17" i="5" s="1"/>
  <c r="FO17" i="5" s="1"/>
  <c r="FL22" i="5"/>
  <c r="CM22" i="5" s="1"/>
  <c r="FK22" i="5" l="1"/>
  <c r="BX22" i="5" s="1"/>
  <c r="DT22" i="5" s="1"/>
  <c r="FO22" i="5" s="1"/>
  <c r="FK23" i="5"/>
  <c r="BX16" i="5"/>
  <c r="CM16" i="5"/>
  <c r="CM23" i="5" s="1"/>
  <c r="FL23" i="5"/>
  <c r="DT16" i="5" l="1"/>
  <c r="BX23" i="5"/>
  <c r="DT23" i="5" l="1"/>
  <c r="FO23" i="5" s="1"/>
  <c r="FO16" i="5"/>
  <c r="E46" i="2" l="1"/>
  <c r="F46" i="2" s="1"/>
  <c r="E35" i="2"/>
  <c r="F35" i="2" s="1"/>
  <c r="D34" i="2"/>
  <c r="C34" i="2"/>
  <c r="D28" i="2"/>
  <c r="C28" i="2"/>
  <c r="C17" i="2"/>
  <c r="E40" i="2" l="1"/>
  <c r="F40" i="2" s="1"/>
  <c r="E43" i="2"/>
  <c r="F43" i="2" s="1"/>
  <c r="D17" i="2"/>
  <c r="D36" i="2" s="1"/>
  <c r="F13" i="2"/>
  <c r="F17" i="2" s="1"/>
  <c r="C36" i="2"/>
  <c r="E28" i="2"/>
  <c r="E34" i="2"/>
  <c r="F34" i="2"/>
  <c r="F28" i="2"/>
  <c r="C44" i="2"/>
  <c r="E17" i="2" l="1"/>
  <c r="E36" i="2" s="1"/>
  <c r="F36" i="2"/>
  <c r="F44" i="2"/>
  <c r="C47" i="2"/>
  <c r="F45" i="2" l="1"/>
  <c r="F47" i="2" s="1"/>
  <c r="D44" i="2"/>
  <c r="D47" i="2" s="1"/>
  <c r="E44" i="2"/>
  <c r="E47" i="2" l="1"/>
</calcChain>
</file>

<file path=xl/sharedStrings.xml><?xml version="1.0" encoding="utf-8"?>
<sst xmlns="http://schemas.openxmlformats.org/spreadsheetml/2006/main" count="125" uniqueCount="112">
  <si>
    <t>Утверждаю____________________</t>
  </si>
  <si>
    <t>Председатель ТСЖ «На Пирогова»</t>
  </si>
  <si>
    <t>В. П. Дегтярев</t>
  </si>
  <si>
    <t xml:space="preserve">стоимости работ и услуг по содержанию и ремонту общего имущества в многоквартирном доме </t>
  </si>
  <si>
    <t>по адресу г. Новосибирск, ул. Пирогова, д.34.</t>
  </si>
  <si>
    <t>пп №</t>
  </si>
  <si>
    <t>Перечень работ/услуг</t>
  </si>
  <si>
    <t>Стоимость работ и услуг с января по март (ежемесячно)</t>
  </si>
  <si>
    <t>Стоимость работ и услуг с апрель  по декабрь (ежемесячно)</t>
  </si>
  <si>
    <t>Стоимость работ и услуг в год, руб.</t>
  </si>
  <si>
    <t>Техническое обслуживание внутри домового инженерного  оборудования:                                                                                                                                                      Проведение технических осмотров, профилактического ремонта и незначительных неисправностей в системах отопления, водоснабжения, водоотведения, электроснабжения; промывка, консервация и расконсервация системы отопления, поверка приборов учета и т.д.</t>
  </si>
  <si>
    <t>1.</t>
  </si>
  <si>
    <t xml:space="preserve">ФОТ (с учетом налогов)  сантехника, электротехника, теплотехника. </t>
  </si>
  <si>
    <t>Аварийная служба</t>
  </si>
  <si>
    <t>Электро товары (лампочки и т.д.)</t>
  </si>
  <si>
    <t>2.</t>
  </si>
  <si>
    <t>ИТОГО:</t>
  </si>
  <si>
    <t xml:space="preserve">Санитарное содержание мест общего пользования и уборка придомовой территории:
Подметание и влажная уборка лестничных клеток и лифтовых холлов, кабин лифта; подметание территории, сдвигание снега, механизированная уборка снега
</t>
  </si>
  <si>
    <t>ФОТ (с учетом налогов) уборщицы  и дворника</t>
  </si>
  <si>
    <t xml:space="preserve">Механизированная уборка снега 2 раза в год </t>
  </si>
  <si>
    <t>Материалы для уборщицы  и дворника</t>
  </si>
  <si>
    <t>Обслуживание противопожарной автоматики</t>
  </si>
  <si>
    <t>3.</t>
  </si>
  <si>
    <t>Противопожарная безопасность:</t>
  </si>
  <si>
    <t xml:space="preserve">Проверка гидравлической системы </t>
  </si>
  <si>
    <t>Обслуживание и диспетчеризация лифтов, включая страхование и освидетельствование</t>
  </si>
  <si>
    <t>4.</t>
  </si>
  <si>
    <t>ГТС Ростелеком</t>
  </si>
  <si>
    <t>Освидетельствование</t>
  </si>
  <si>
    <t>5.</t>
  </si>
  <si>
    <t>ИТОГО   СОДЕРЖАНИЕ ОБЩЕГО ИМУЩЕСТВА ДОМА :</t>
  </si>
  <si>
    <t>Управление многоквартирным домом: планирование работ по содержанию и ремонту общего имущества, планирование финансовых и технических ресурсов, заключение договоров с ресурса снабжающими и подрядными организациями, контроль качества выполнения работ, ведение бухгалтерского учета, проведение оплаты работ и услуг в соответствии с заключенными договорами, работа с населением,взыскание задолженности по оплате ЖКУ и пр.</t>
  </si>
  <si>
    <t xml:space="preserve">ФОТ (включая налоги) бухгалтера и вознаграждение председателя </t>
  </si>
  <si>
    <t xml:space="preserve">Непредвиденные расходы </t>
  </si>
  <si>
    <t>Услуги банка</t>
  </si>
  <si>
    <t>Канцтовары, картриджи и пр</t>
  </si>
  <si>
    <t>ТЕКУЩИЙ РЕМОНТ</t>
  </si>
  <si>
    <t xml:space="preserve">  I. СОДЕРЖАНИЕ ОБЩЕГО ИМУЩЕСТВА ДОМА</t>
  </si>
  <si>
    <t>II. УПРАВЛЕНИЕ МНОГОКВАРТИРНЫМ ДОМОМ</t>
  </si>
  <si>
    <t>III.</t>
  </si>
  <si>
    <t>ИТОГО ЗА СОДЕРЖАНИЕ ОБЩЕГО ИМУЩЕСТВА ДОМА И УПРАВЛЕНИЕ МНОГОКВАРТИРНЫМ ДОМОМ:</t>
  </si>
  <si>
    <t>Техобслуживание+диспетчеризация</t>
  </si>
  <si>
    <t>Страхование</t>
  </si>
  <si>
    <t>Цена работ и услуг на 1 кв. метр площ. Помещ./ месяц, руб.</t>
  </si>
  <si>
    <t>Ревизор</t>
  </si>
  <si>
    <t>Управление</t>
  </si>
  <si>
    <t>Главный бухгалтер</t>
  </si>
  <si>
    <t>Председатель</t>
  </si>
  <si>
    <t>Обслуживание МКД</t>
  </si>
  <si>
    <t>Теплотехник</t>
  </si>
  <si>
    <t>Электрик</t>
  </si>
  <si>
    <t>Сантехник</t>
  </si>
  <si>
    <t>Уборщица</t>
  </si>
  <si>
    <t>Дворник</t>
  </si>
  <si>
    <t>Итого</t>
  </si>
  <si>
    <t>Унифицированная форма № Т-3
Утверждена Постановлением Госкомстата России
от 05.01.2004 № 1</t>
  </si>
  <si>
    <t>Код</t>
  </si>
  <si>
    <t>Форма по ОКУД</t>
  </si>
  <si>
    <t>0301017</t>
  </si>
  <si>
    <t>Товарищество собственников жилья "НА ПИРОГОВА"</t>
  </si>
  <si>
    <t>по ОКПО</t>
  </si>
  <si>
    <t>(наименование организации)</t>
  </si>
  <si>
    <t>Номер документа</t>
  </si>
  <si>
    <t>Дата составления</t>
  </si>
  <si>
    <t>ШТАТНОЕ РАСПИСАНИЕ</t>
  </si>
  <si>
    <t>1</t>
  </si>
  <si>
    <t>01.04.2019</t>
  </si>
  <si>
    <t>УТВЕРЖДЕНО</t>
  </si>
  <si>
    <t>Приказом организации от "</t>
  </si>
  <si>
    <t>01</t>
  </si>
  <si>
    <t>"</t>
  </si>
  <si>
    <t>апреля</t>
  </si>
  <si>
    <t>19</t>
  </si>
  <si>
    <t xml:space="preserve">г. № </t>
  </si>
  <si>
    <t>3/04-Ш</t>
  </si>
  <si>
    <t>на период</t>
  </si>
  <si>
    <t>1 год</t>
  </si>
  <si>
    <t>с "</t>
  </si>
  <si>
    <t>г.</t>
  </si>
  <si>
    <t>Штат в количестве</t>
  </si>
  <si>
    <t>единиц</t>
  </si>
  <si>
    <t>Структурное подразделение</t>
  </si>
  <si>
    <t>Должность (специальность, профессия), разряд, класс (категория) квалификации</t>
  </si>
  <si>
    <t>Количество штатных единиц</t>
  </si>
  <si>
    <t>Тарифная ставка (оклад) и пр., руб.</t>
  </si>
  <si>
    <t>Надбавки, руб.</t>
  </si>
  <si>
    <t>Всего в месяц, руб.
((гр. 5 + гр. 6 + гр. 7 + гр. 8) х гр. 4)</t>
  </si>
  <si>
    <t>Примечание</t>
  </si>
  <si>
    <t>наименование</t>
  </si>
  <si>
    <t>код</t>
  </si>
  <si>
    <t>РК 25%</t>
  </si>
  <si>
    <t>Руководитель кадровой службы</t>
  </si>
  <si>
    <t>(должность)</t>
  </si>
  <si>
    <t>(личная подпись)</t>
  </si>
  <si>
    <t>(расшифровка подписи)</t>
  </si>
  <si>
    <t>Обслуживание сайта и аренда за домен</t>
  </si>
  <si>
    <t>Электронная отчетность</t>
  </si>
  <si>
    <t>Аренда и обслуживание 1С</t>
  </si>
  <si>
    <t>Уборка снега с крыши</t>
  </si>
  <si>
    <t>ИТОГО затрат:</t>
  </si>
  <si>
    <t>ИТОГО ПОСТУПИТ от арендаторов:</t>
  </si>
  <si>
    <t>CМЕТА НА 2021 ГОД</t>
  </si>
  <si>
    <t>цена за кв.м. в 2020 году</t>
  </si>
  <si>
    <t xml:space="preserve">Площадь жилых помещений </t>
  </si>
  <si>
    <t>кв.м</t>
  </si>
  <si>
    <t>Сантехнические работы и сопутствующие товары</t>
  </si>
  <si>
    <t>Проведение испытательных работ</t>
  </si>
  <si>
    <t>Непредвиденные работы связанные с инженерным оборудованием</t>
  </si>
  <si>
    <t>Печать документов</t>
  </si>
  <si>
    <t>Затраты за счет средств, поступивших от арендаторов в 2020 году</t>
  </si>
  <si>
    <t>Непредвиденне расходы по уборке и благоустройству территории</t>
  </si>
  <si>
    <t>Дератизация, дезинсекция,крупногоборитный мусор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</si>
</sst>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 ;[Red]\-#,##0.00\ 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0" fontId="23" fillId="0" borderId="0"/>
    <xf numFmtId="0" fontId="24" fillId="0" borderId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5" borderId="0" applyNumberFormat="0" applyBorder="0" applyAlignment="0" applyProtection="0"/>
    <xf numFmtId="43" fontId="23" fillId="0" borderId="0" applyFont="0" applyFill="0" applyBorder="0" applyAlignment="0" applyProtection="0"/>
  </cellStyleXfs>
  <cellXfs count="222">
    <xf numFmtId="0" fontId="0" fillId="0" borderId="0" xfId="0"/>
    <xf numFmtId="43" fontId="0" fillId="0" borderId="12" xfId="1" applyFont="1" applyBorder="1" applyAlignment="1">
      <alignment horizontal="center" vertical="center" wrapText="1"/>
    </xf>
    <xf numFmtId="43" fontId="0" fillId="0" borderId="16" xfId="1" applyFont="1" applyBorder="1" applyAlignment="1">
      <alignment horizontal="center" vertical="center" wrapText="1"/>
    </xf>
    <xf numFmtId="43" fontId="0" fillId="0" borderId="26" xfId="1" applyFont="1" applyBorder="1" applyAlignment="1">
      <alignment horizontal="center" vertical="center" wrapText="1"/>
    </xf>
    <xf numFmtId="43" fontId="0" fillId="0" borderId="27" xfId="1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right"/>
    </xf>
    <xf numFmtId="0" fontId="18" fillId="0" borderId="0" xfId="0" applyFont="1"/>
    <xf numFmtId="0" fontId="18" fillId="0" borderId="0" xfId="0" applyFont="1" applyAlignment="1">
      <alignment vertical="top" wrapText="1"/>
    </xf>
    <xf numFmtId="0" fontId="19" fillId="0" borderId="0" xfId="0" applyFont="1" applyAlignment="1">
      <alignment horizontal="right"/>
    </xf>
    <xf numFmtId="0" fontId="16" fillId="0" borderId="0" xfId="0" applyFont="1" applyBorder="1"/>
    <xf numFmtId="0" fontId="17" fillId="0" borderId="0" xfId="0" applyFont="1"/>
    <xf numFmtId="0" fontId="20" fillId="0" borderId="0" xfId="0" applyFont="1"/>
    <xf numFmtId="0" fontId="18" fillId="0" borderId="0" xfId="0" applyFont="1" applyBorder="1" applyAlignment="1">
      <alignment horizontal="center"/>
    </xf>
    <xf numFmtId="0" fontId="5" fillId="3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43" fontId="0" fillId="0" borderId="30" xfId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3" fontId="23" fillId="0" borderId="0" xfId="1" applyFont="1" applyAlignment="1">
      <alignment horizontal="center" vertical="center"/>
    </xf>
    <xf numFmtId="43" fontId="4" fillId="0" borderId="41" xfId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 wrapText="1"/>
    </xf>
    <xf numFmtId="43" fontId="4" fillId="0" borderId="31" xfId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43" fontId="0" fillId="0" borderId="31" xfId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43" fontId="0" fillId="0" borderId="15" xfId="1" applyFont="1" applyBorder="1" applyAlignment="1">
      <alignment horizontal="center" vertical="center" wrapText="1"/>
    </xf>
    <xf numFmtId="43" fontId="0" fillId="0" borderId="32" xfId="1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43" fontId="7" fillId="0" borderId="34" xfId="0" applyNumberFormat="1" applyFont="1" applyBorder="1" applyAlignment="1">
      <alignment horizontal="center" vertical="center" wrapText="1"/>
    </xf>
    <xf numFmtId="43" fontId="7" fillId="0" borderId="35" xfId="0" applyNumberFormat="1" applyFont="1" applyBorder="1" applyAlignment="1">
      <alignment horizontal="center" vertical="center" wrapText="1"/>
    </xf>
    <xf numFmtId="43" fontId="7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3" fontId="4" fillId="0" borderId="23" xfId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43" fontId="0" fillId="0" borderId="2" xfId="1" applyFont="1" applyBorder="1" applyAlignment="1">
      <alignment horizontal="center" vertical="center" wrapText="1"/>
    </xf>
    <xf numFmtId="43" fontId="4" fillId="0" borderId="24" xfId="1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43" fontId="0" fillId="0" borderId="46" xfId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43" fontId="0" fillId="0" borderId="18" xfId="1" applyFont="1" applyBorder="1" applyAlignment="1">
      <alignment horizontal="center" vertical="center" wrapText="1"/>
    </xf>
    <xf numFmtId="43" fontId="0" fillId="0" borderId="25" xfId="1" applyFont="1" applyBorder="1" applyAlignment="1">
      <alignment horizontal="center" vertical="center" wrapText="1"/>
    </xf>
    <xf numFmtId="43" fontId="7" fillId="0" borderId="3" xfId="0" applyNumberFormat="1" applyFont="1" applyBorder="1" applyAlignment="1">
      <alignment horizontal="center" vertical="center" wrapText="1"/>
    </xf>
    <xf numFmtId="43" fontId="0" fillId="0" borderId="23" xfId="1" applyFont="1" applyBorder="1" applyAlignment="1">
      <alignment horizontal="center" vertical="center" wrapText="1"/>
    </xf>
    <xf numFmtId="43" fontId="0" fillId="0" borderId="19" xfId="1" applyFont="1" applyBorder="1" applyAlignment="1">
      <alignment horizontal="center" vertical="center"/>
    </xf>
    <xf numFmtId="43" fontId="0" fillId="0" borderId="22" xfId="1" applyFont="1" applyBorder="1" applyAlignment="1">
      <alignment horizontal="center" vertical="center"/>
    </xf>
    <xf numFmtId="43" fontId="7" fillId="0" borderId="3" xfId="1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2" fillId="0" borderId="3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0" fillId="0" borderId="24" xfId="1" applyFont="1" applyBorder="1" applyAlignment="1">
      <alignment horizontal="center" vertical="center" wrapText="1"/>
    </xf>
    <xf numFmtId="43" fontId="0" fillId="0" borderId="20" xfId="1" applyFont="1" applyBorder="1" applyAlignment="1">
      <alignment horizontal="center" vertical="center"/>
    </xf>
    <xf numFmtId="43" fontId="5" fillId="3" borderId="3" xfId="1" applyFont="1" applyFill="1" applyBorder="1" applyAlignment="1">
      <alignment horizontal="center" vertical="center" wrapText="1"/>
    </xf>
    <xf numFmtId="43" fontId="5" fillId="3" borderId="7" xfId="1" applyFont="1" applyFill="1" applyBorder="1" applyAlignment="1">
      <alignment horizontal="center" vertical="center" wrapText="1"/>
    </xf>
    <xf numFmtId="43" fontId="5" fillId="3" borderId="6" xfId="1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/>
    </xf>
    <xf numFmtId="43" fontId="8" fillId="2" borderId="3" xfId="1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165" fontId="25" fillId="0" borderId="12" xfId="2" applyNumberFormat="1" applyFont="1" applyFill="1" applyBorder="1" applyAlignment="1">
      <alignment horizontal="center" vertical="center" wrapText="1"/>
    </xf>
    <xf numFmtId="43" fontId="0" fillId="0" borderId="29" xfId="1" applyFont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/>
    </xf>
    <xf numFmtId="43" fontId="0" fillId="7" borderId="2" xfId="1" applyFont="1" applyFill="1" applyBorder="1" applyAlignment="1">
      <alignment horizontal="center" vertical="center" wrapText="1"/>
    </xf>
    <xf numFmtId="43" fontId="7" fillId="6" borderId="3" xfId="1" applyFont="1" applyFill="1" applyBorder="1" applyAlignment="1">
      <alignment horizontal="center" vertical="center" wrapText="1"/>
    </xf>
    <xf numFmtId="43" fontId="7" fillId="4" borderId="6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43" fontId="10" fillId="0" borderId="17" xfId="1" applyFont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3" fontId="11" fillId="4" borderId="5" xfId="0" applyNumberFormat="1" applyFont="1" applyFill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7" borderId="28" xfId="0" applyFill="1" applyBorder="1" applyAlignment="1">
      <alignment horizontal="center" vertical="center"/>
    </xf>
    <xf numFmtId="43" fontId="0" fillId="7" borderId="40" xfId="1" applyFont="1" applyFill="1" applyBorder="1" applyAlignment="1">
      <alignment horizontal="center" vertical="center" wrapText="1"/>
    </xf>
    <xf numFmtId="43" fontId="0" fillId="7" borderId="30" xfId="1" applyFont="1" applyFill="1" applyBorder="1" applyAlignment="1">
      <alignment horizontal="center" vertical="center" wrapText="1"/>
    </xf>
    <xf numFmtId="43" fontId="0" fillId="7" borderId="26" xfId="1" applyFont="1" applyFill="1" applyBorder="1" applyAlignment="1">
      <alignment horizontal="center" vertical="center" wrapText="1"/>
    </xf>
    <xf numFmtId="43" fontId="0" fillId="7" borderId="36" xfId="1" applyFont="1" applyFill="1" applyBorder="1" applyAlignment="1">
      <alignment horizontal="center" vertical="center" wrapText="1"/>
    </xf>
    <xf numFmtId="43" fontId="0" fillId="7" borderId="47" xfId="1" applyFont="1" applyFill="1" applyBorder="1" applyAlignment="1">
      <alignment horizontal="center" vertical="center" wrapText="1"/>
    </xf>
    <xf numFmtId="43" fontId="7" fillId="0" borderId="7" xfId="0" applyNumberFormat="1" applyFont="1" applyBorder="1" applyAlignment="1">
      <alignment horizontal="center" vertical="center"/>
    </xf>
    <xf numFmtId="0" fontId="5" fillId="5" borderId="5" xfId="0" applyFont="1" applyFill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6" fillId="7" borderId="29" xfId="0" applyFont="1" applyFill="1" applyBorder="1" applyAlignment="1">
      <alignment horizontal="left" vertical="center" wrapText="1"/>
    </xf>
    <xf numFmtId="0" fontId="6" fillId="7" borderId="46" xfId="0" applyFont="1" applyFill="1" applyBorder="1" applyAlignment="1">
      <alignment horizontal="left" vertical="center" wrapText="1"/>
    </xf>
    <xf numFmtId="43" fontId="25" fillId="0" borderId="12" xfId="1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43" fontId="0" fillId="0" borderId="48" xfId="1" applyFont="1" applyBorder="1" applyAlignment="1">
      <alignment horizontal="center" vertical="center" wrapText="1"/>
    </xf>
    <xf numFmtId="43" fontId="0" fillId="0" borderId="50" xfId="1" applyFont="1" applyBorder="1" applyAlignment="1">
      <alignment horizontal="center" vertical="center" wrapText="1"/>
    </xf>
    <xf numFmtId="43" fontId="0" fillId="0" borderId="8" xfId="0" applyNumberFormat="1" applyBorder="1" applyAlignment="1">
      <alignment horizontal="center" vertical="center"/>
    </xf>
    <xf numFmtId="43" fontId="0" fillId="0" borderId="35" xfId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43" fontId="4" fillId="26" borderId="12" xfId="1" applyFont="1" applyFill="1" applyBorder="1" applyAlignment="1">
      <alignment horizontal="center" vertical="center" wrapText="1"/>
    </xf>
    <xf numFmtId="43" fontId="11" fillId="4" borderId="4" xfId="0" applyNumberFormat="1" applyFont="1" applyFill="1" applyBorder="1" applyAlignment="1">
      <alignment horizontal="center" vertical="center" wrapText="1"/>
    </xf>
    <xf numFmtId="43" fontId="9" fillId="4" borderId="3" xfId="0" applyNumberFormat="1" applyFont="1" applyFill="1" applyBorder="1" applyAlignment="1">
      <alignment horizontal="center" vertical="center" wrapText="1"/>
    </xf>
    <xf numFmtId="43" fontId="11" fillId="4" borderId="17" xfId="0" applyNumberFormat="1" applyFont="1" applyFill="1" applyBorder="1" applyAlignment="1">
      <alignment horizontal="center" vertical="center" wrapText="1"/>
    </xf>
    <xf numFmtId="43" fontId="7" fillId="4" borderId="3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8" fillId="0" borderId="0" xfId="0" applyFont="1" applyAlignment="1">
      <alignment vertical="top" wrapText="1"/>
    </xf>
    <xf numFmtId="49" fontId="16" fillId="0" borderId="2" xfId="0" applyNumberFormat="1" applyFont="1" applyBorder="1" applyAlignment="1">
      <alignment horizontal="center"/>
    </xf>
    <xf numFmtId="49" fontId="16" fillId="0" borderId="31" xfId="0" applyNumberFormat="1" applyFont="1" applyBorder="1" applyAlignment="1">
      <alignment horizontal="center"/>
    </xf>
    <xf numFmtId="49" fontId="16" fillId="0" borderId="39" xfId="0" applyNumberFormat="1" applyFont="1" applyBorder="1" applyAlignment="1">
      <alignment horizontal="center"/>
    </xf>
    <xf numFmtId="0" fontId="16" fillId="0" borderId="41" xfId="0" applyFont="1" applyFill="1" applyBorder="1" applyAlignment="1">
      <alignment horizontal="center"/>
    </xf>
    <xf numFmtId="49" fontId="16" fillId="0" borderId="2" xfId="0" applyNumberFormat="1" applyFont="1" applyFill="1" applyBorder="1" applyAlignment="1">
      <alignment horizontal="center"/>
    </xf>
    <xf numFmtId="49" fontId="16" fillId="0" borderId="31" xfId="0" applyNumberFormat="1" applyFont="1" applyFill="1" applyBorder="1" applyAlignment="1">
      <alignment horizontal="center"/>
    </xf>
    <xf numFmtId="49" fontId="16" fillId="0" borderId="39" xfId="0" applyNumberFormat="1" applyFont="1" applyFill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49" fontId="16" fillId="0" borderId="41" xfId="0" applyNumberFormat="1" applyFont="1" applyFill="1" applyBorder="1" applyAlignment="1">
      <alignment horizontal="center"/>
    </xf>
    <xf numFmtId="0" fontId="16" fillId="0" borderId="0" xfId="0" applyFont="1" applyAlignment="1">
      <alignment horizontal="right"/>
    </xf>
    <xf numFmtId="49" fontId="16" fillId="0" borderId="41" xfId="0" applyNumberFormat="1" applyFont="1" applyFill="1" applyBorder="1" applyAlignment="1">
      <alignment horizontal="left"/>
    </xf>
    <xf numFmtId="49" fontId="19" fillId="0" borderId="2" xfId="0" applyNumberFormat="1" applyFont="1" applyFill="1" applyBorder="1" applyAlignment="1">
      <alignment horizontal="center"/>
    </xf>
    <xf numFmtId="49" fontId="19" fillId="0" borderId="31" xfId="0" applyNumberFormat="1" applyFont="1" applyFill="1" applyBorder="1" applyAlignment="1">
      <alignment horizontal="center"/>
    </xf>
    <xf numFmtId="49" fontId="19" fillId="0" borderId="39" xfId="0" applyNumberFormat="1" applyFont="1" applyFill="1" applyBorder="1" applyAlignment="1">
      <alignment horizont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top" wrapText="1"/>
    </xf>
    <xf numFmtId="0" fontId="0" fillId="0" borderId="31" xfId="0" applyBorder="1"/>
    <xf numFmtId="0" fontId="0" fillId="0" borderId="39" xfId="0" applyBorder="1"/>
    <xf numFmtId="0" fontId="16" fillId="0" borderId="36" xfId="0" applyFont="1" applyBorder="1" applyAlignment="1">
      <alignment horizontal="center" vertical="top" wrapText="1"/>
    </xf>
    <xf numFmtId="0" fontId="16" fillId="0" borderId="37" xfId="0" applyFont="1" applyBorder="1" applyAlignment="1">
      <alignment horizontal="center" vertical="top" wrapText="1"/>
    </xf>
    <xf numFmtId="0" fontId="16" fillId="0" borderId="38" xfId="0" applyFont="1" applyBorder="1" applyAlignment="1">
      <alignment horizontal="center" vertical="top" wrapText="1"/>
    </xf>
    <xf numFmtId="0" fontId="16" fillId="0" borderId="40" xfId="0" applyFont="1" applyBorder="1" applyAlignment="1">
      <alignment horizontal="center" vertical="top" wrapText="1"/>
    </xf>
    <xf numFmtId="0" fontId="16" fillId="0" borderId="41" xfId="0" applyFont="1" applyBorder="1" applyAlignment="1">
      <alignment horizontal="center" vertical="top" wrapText="1"/>
    </xf>
    <xf numFmtId="0" fontId="16" fillId="0" borderId="42" xfId="0" applyFont="1" applyBorder="1" applyAlignment="1">
      <alignment horizontal="center" vertical="top" wrapText="1"/>
    </xf>
    <xf numFmtId="0" fontId="16" fillId="0" borderId="31" xfId="0" applyFont="1" applyBorder="1" applyAlignment="1">
      <alignment horizontal="center" vertical="top" wrapText="1"/>
    </xf>
    <xf numFmtId="0" fontId="16" fillId="0" borderId="39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/>
    </xf>
    <xf numFmtId="0" fontId="16" fillId="0" borderId="36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0" fontId="16" fillId="0" borderId="41" xfId="0" applyFont="1" applyFill="1" applyBorder="1" applyAlignment="1">
      <alignment horizontal="center" vertical="center" wrapText="1"/>
    </xf>
    <xf numFmtId="0" fontId="16" fillId="0" borderId="42" xfId="0" applyFont="1" applyFill="1" applyBorder="1" applyAlignment="1">
      <alignment horizontal="center" vertical="center" wrapText="1"/>
    </xf>
    <xf numFmtId="49" fontId="16" fillId="0" borderId="36" xfId="0" applyNumberFormat="1" applyFont="1" applyFill="1" applyBorder="1" applyAlignment="1">
      <alignment horizontal="center"/>
    </xf>
    <xf numFmtId="49" fontId="16" fillId="0" borderId="37" xfId="0" applyNumberFormat="1" applyFont="1" applyFill="1" applyBorder="1" applyAlignment="1">
      <alignment horizontal="center"/>
    </xf>
    <xf numFmtId="49" fontId="16" fillId="0" borderId="38" xfId="0" applyNumberFormat="1" applyFont="1" applyFill="1" applyBorder="1" applyAlignment="1">
      <alignment horizontal="center"/>
    </xf>
    <xf numFmtId="49" fontId="16" fillId="0" borderId="40" xfId="0" applyNumberFormat="1" applyFont="1" applyFill="1" applyBorder="1" applyAlignment="1">
      <alignment horizontal="center"/>
    </xf>
    <xf numFmtId="49" fontId="16" fillId="0" borderId="42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left" wrapText="1"/>
    </xf>
    <xf numFmtId="0" fontId="16" fillId="0" borderId="1" xfId="0" applyFont="1" applyFill="1" applyBorder="1" applyAlignment="1">
      <alignment horizontal="center"/>
    </xf>
    <xf numFmtId="164" fontId="16" fillId="0" borderId="1" xfId="1" applyNumberFormat="1" applyFont="1" applyFill="1" applyBorder="1" applyAlignment="1">
      <alignment horizontal="center"/>
    </xf>
    <xf numFmtId="164" fontId="16" fillId="0" borderId="2" xfId="1" applyNumberFormat="1" applyFont="1" applyFill="1" applyBorder="1" applyAlignment="1">
      <alignment horizontal="center"/>
    </xf>
    <xf numFmtId="164" fontId="16" fillId="0" borderId="31" xfId="1" applyNumberFormat="1" applyFont="1" applyFill="1" applyBorder="1" applyAlignment="1">
      <alignment horizontal="center"/>
    </xf>
    <xf numFmtId="164" fontId="16" fillId="0" borderId="39" xfId="1" applyNumberFormat="1" applyFont="1" applyFill="1" applyBorder="1" applyAlignment="1">
      <alignment horizontal="center"/>
    </xf>
    <xf numFmtId="0" fontId="16" fillId="0" borderId="4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44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/>
    </xf>
    <xf numFmtId="0" fontId="16" fillId="6" borderId="1" xfId="0" applyFont="1" applyFill="1" applyBorder="1" applyAlignment="1">
      <alignment horizontal="left" wrapText="1"/>
    </xf>
    <xf numFmtId="0" fontId="16" fillId="6" borderId="2" xfId="0" applyFont="1" applyFill="1" applyBorder="1" applyAlignment="1">
      <alignment horizontal="center"/>
    </xf>
    <xf numFmtId="0" fontId="16" fillId="6" borderId="31" xfId="0" applyFont="1" applyFill="1" applyBorder="1" applyAlignment="1">
      <alignment horizontal="center"/>
    </xf>
    <xf numFmtId="0" fontId="16" fillId="6" borderId="39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164" fontId="17" fillId="0" borderId="1" xfId="0" applyNumberFormat="1" applyFont="1" applyFill="1" applyBorder="1" applyAlignment="1">
      <alignment horizontal="center"/>
    </xf>
    <xf numFmtId="164" fontId="17" fillId="0" borderId="1" xfId="1" applyNumberFormat="1" applyFont="1" applyFill="1" applyBorder="1" applyAlignment="1">
      <alignment horizontal="center"/>
    </xf>
    <xf numFmtId="43" fontId="4" fillId="6" borderId="12" xfId="1" applyFont="1" applyFill="1" applyBorder="1" applyAlignment="1">
      <alignment horizontal="center" vertical="center" wrapText="1"/>
    </xf>
  </cellXfs>
  <cellStyles count="23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Обычный" xfId="0" builtinId="0"/>
    <cellStyle name="Обычный 2" xfId="3"/>
    <cellStyle name="Обычный 3" xfId="2"/>
    <cellStyle name="Финансовый" xfId="1" builtinId="3"/>
    <cellStyle name="Финансовый 2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tabSelected="1" topLeftCell="A10" workbookViewId="0">
      <selection activeCell="H48" sqref="H48"/>
    </sheetView>
  </sheetViews>
  <sheetFormatPr defaultRowHeight="15" x14ac:dyDescent="0.25"/>
  <cols>
    <col min="1" max="1" width="4.42578125" style="19" customWidth="1"/>
    <col min="2" max="2" width="40.85546875" style="113" customWidth="1"/>
    <col min="3" max="3" width="18.28515625" style="19" customWidth="1"/>
    <col min="4" max="4" width="18.42578125" style="19" customWidth="1"/>
    <col min="5" max="5" width="21.28515625" style="19" customWidth="1"/>
    <col min="6" max="6" width="13.7109375" style="19" bestFit="1" customWidth="1"/>
    <col min="7" max="7" width="11.28515625" style="19" bestFit="1" customWidth="1"/>
    <col min="8" max="8" width="13.5703125" style="19" customWidth="1"/>
    <col min="9" max="10" width="11.42578125" style="19" bestFit="1" customWidth="1"/>
    <col min="11" max="11" width="9.28515625" style="19" customWidth="1"/>
    <col min="12" max="12" width="9.140625" style="19"/>
    <col min="13" max="13" width="38.42578125" style="19" bestFit="1" customWidth="1"/>
    <col min="14" max="16384" width="9.140625" style="19"/>
  </cols>
  <sheetData>
    <row r="1" spans="1:7" ht="20.45" customHeight="1" x14ac:dyDescent="0.25">
      <c r="E1" s="138" t="s">
        <v>0</v>
      </c>
      <c r="F1" s="138"/>
      <c r="G1" s="138"/>
    </row>
    <row r="2" spans="1:7" ht="15" customHeight="1" x14ac:dyDescent="0.25">
      <c r="E2" s="138" t="s">
        <v>1</v>
      </c>
      <c r="F2" s="138"/>
      <c r="G2" s="138"/>
    </row>
    <row r="3" spans="1:7" ht="15" customHeight="1" x14ac:dyDescent="0.25">
      <c r="E3" s="138" t="s">
        <v>2</v>
      </c>
      <c r="F3" s="138"/>
      <c r="G3" s="138"/>
    </row>
    <row r="4" spans="1:7" ht="20.25" x14ac:dyDescent="0.25">
      <c r="A4" s="131" t="s">
        <v>101</v>
      </c>
      <c r="B4" s="131"/>
      <c r="C4" s="131"/>
      <c r="D4" s="131"/>
      <c r="E4" s="131"/>
      <c r="F4" s="131"/>
    </row>
    <row r="5" spans="1:7" ht="15.75" x14ac:dyDescent="0.25">
      <c r="A5" s="132" t="s">
        <v>3</v>
      </c>
      <c r="B5" s="132"/>
      <c r="C5" s="132"/>
      <c r="D5" s="132"/>
      <c r="E5" s="132"/>
      <c r="F5" s="132"/>
    </row>
    <row r="6" spans="1:7" ht="15.75" x14ac:dyDescent="0.25">
      <c r="A6" s="132" t="s">
        <v>4</v>
      </c>
      <c r="B6" s="132"/>
      <c r="C6" s="132"/>
      <c r="D6" s="132"/>
      <c r="E6" s="132"/>
      <c r="F6" s="132"/>
    </row>
    <row r="7" spans="1:7" ht="21.6" customHeight="1" thickBot="1" x14ac:dyDescent="0.3">
      <c r="A7" s="127" t="s">
        <v>103</v>
      </c>
      <c r="B7" s="127"/>
      <c r="C7" s="127"/>
      <c r="D7" s="127"/>
      <c r="E7" s="127"/>
      <c r="F7" s="16">
        <v>5258.5</v>
      </c>
      <c r="G7" s="16" t="s">
        <v>104</v>
      </c>
    </row>
    <row r="8" spans="1:7" s="24" customFormat="1" ht="70.900000000000006" customHeight="1" thickBot="1" x14ac:dyDescent="0.3">
      <c r="A8" s="20" t="s">
        <v>5</v>
      </c>
      <c r="B8" s="96" t="s">
        <v>6</v>
      </c>
      <c r="C8" s="21" t="s">
        <v>7</v>
      </c>
      <c r="D8" s="21" t="s">
        <v>8</v>
      </c>
      <c r="E8" s="21" t="s">
        <v>9</v>
      </c>
      <c r="F8" s="22" t="s">
        <v>43</v>
      </c>
      <c r="G8" s="23" t="s">
        <v>102</v>
      </c>
    </row>
    <row r="9" spans="1:7" s="25" customFormat="1" ht="18" customHeight="1" thickBot="1" x14ac:dyDescent="0.3">
      <c r="A9" s="133" t="s">
        <v>37</v>
      </c>
      <c r="B9" s="134"/>
      <c r="C9" s="134"/>
      <c r="D9" s="134"/>
      <c r="E9" s="134"/>
      <c r="F9" s="134"/>
      <c r="G9" s="135"/>
    </row>
    <row r="10" spans="1:7" ht="42" customHeight="1" thickBot="1" x14ac:dyDescent="0.3">
      <c r="A10" s="15" t="s">
        <v>11</v>
      </c>
      <c r="B10" s="128" t="s">
        <v>10</v>
      </c>
      <c r="C10" s="129"/>
      <c r="D10" s="129"/>
      <c r="E10" s="129"/>
      <c r="F10" s="130"/>
      <c r="G10" s="26"/>
    </row>
    <row r="11" spans="1:7" ht="26.45" customHeight="1" x14ac:dyDescent="0.25">
      <c r="A11" s="27"/>
      <c r="B11" s="97" t="s">
        <v>12</v>
      </c>
      <c r="C11" s="28">
        <v>23145.393599999999</v>
      </c>
      <c r="D11" s="119">
        <v>24911.426400000004</v>
      </c>
      <c r="E11" s="17">
        <f>C11*3+D11*9</f>
        <v>293639.01840000006</v>
      </c>
      <c r="F11" s="29">
        <f t="shared" ref="F11:F16" si="0">ROUND(E11/12/$F$7,2)</f>
        <v>4.6500000000000004</v>
      </c>
      <c r="G11" s="30">
        <v>4.3499999999999996</v>
      </c>
    </row>
    <row r="12" spans="1:7" ht="15.75" x14ac:dyDescent="0.25">
      <c r="A12" s="31"/>
      <c r="B12" s="114" t="s">
        <v>13</v>
      </c>
      <c r="C12" s="32">
        <v>10000</v>
      </c>
      <c r="D12" s="32">
        <v>10000</v>
      </c>
      <c r="E12" s="3">
        <f t="shared" ref="E12:E16" si="1">3*C12+9*D12</f>
        <v>120000</v>
      </c>
      <c r="F12" s="33">
        <f t="shared" si="0"/>
        <v>1.9</v>
      </c>
      <c r="G12" s="34">
        <v>1.88</v>
      </c>
    </row>
    <row r="13" spans="1:7" x14ac:dyDescent="0.25">
      <c r="A13" s="31"/>
      <c r="B13" s="114" t="s">
        <v>14</v>
      </c>
      <c r="C13" s="32">
        <v>416.66</v>
      </c>
      <c r="D13" s="32">
        <v>416.66899999999998</v>
      </c>
      <c r="E13" s="3">
        <f>3*C13+9*D13</f>
        <v>5000.0010000000002</v>
      </c>
      <c r="F13" s="35">
        <f t="shared" si="0"/>
        <v>0.08</v>
      </c>
      <c r="G13" s="34">
        <v>0.08</v>
      </c>
    </row>
    <row r="14" spans="1:7" ht="25.5" x14ac:dyDescent="0.25">
      <c r="A14" s="31"/>
      <c r="B14" s="114" t="s">
        <v>105</v>
      </c>
      <c r="C14" s="32">
        <v>600</v>
      </c>
      <c r="D14" s="32">
        <v>600</v>
      </c>
      <c r="E14" s="3">
        <f t="shared" si="1"/>
        <v>7200</v>
      </c>
      <c r="F14" s="35">
        <f t="shared" si="0"/>
        <v>0.11</v>
      </c>
      <c r="G14" s="34">
        <v>0.11</v>
      </c>
    </row>
    <row r="15" spans="1:7" x14ac:dyDescent="0.25">
      <c r="A15" s="31"/>
      <c r="B15" s="114" t="s">
        <v>106</v>
      </c>
      <c r="C15" s="32">
        <v>850</v>
      </c>
      <c r="D15" s="32">
        <v>850</v>
      </c>
      <c r="E15" s="3">
        <f t="shared" si="1"/>
        <v>10200</v>
      </c>
      <c r="F15" s="35">
        <f t="shared" si="0"/>
        <v>0.16</v>
      </c>
      <c r="G15" s="34">
        <v>0.04</v>
      </c>
    </row>
    <row r="16" spans="1:7" ht="26.25" thickBot="1" x14ac:dyDescent="0.3">
      <c r="A16" s="36"/>
      <c r="B16" s="115" t="s">
        <v>107</v>
      </c>
      <c r="C16" s="37">
        <v>1000</v>
      </c>
      <c r="D16" s="37">
        <v>1000</v>
      </c>
      <c r="E16" s="4">
        <f t="shared" si="1"/>
        <v>12000</v>
      </c>
      <c r="F16" s="38">
        <f t="shared" si="0"/>
        <v>0.19</v>
      </c>
      <c r="G16" s="39">
        <v>0</v>
      </c>
    </row>
    <row r="17" spans="1:7" ht="16.5" thickBot="1" x14ac:dyDescent="0.3">
      <c r="A17" s="125" t="s">
        <v>16</v>
      </c>
      <c r="B17" s="146"/>
      <c r="C17" s="40">
        <f>SUM(C11:C16)</f>
        <v>36012.053599999999</v>
      </c>
      <c r="D17" s="40">
        <f t="shared" ref="D17:F17" si="2">SUM(D11:D16)</f>
        <v>37778.095400000006</v>
      </c>
      <c r="E17" s="41">
        <f t="shared" si="2"/>
        <v>448039.01940000005</v>
      </c>
      <c r="F17" s="42">
        <f t="shared" si="2"/>
        <v>7.0900000000000016</v>
      </c>
      <c r="G17" s="43">
        <f>SUM(G11:G16)</f>
        <v>6.46</v>
      </c>
    </row>
    <row r="18" spans="1:7" s="46" customFormat="1" ht="47.25" customHeight="1" thickBot="1" x14ac:dyDescent="0.3">
      <c r="A18" s="18" t="s">
        <v>15</v>
      </c>
      <c r="B18" s="147" t="s">
        <v>17</v>
      </c>
      <c r="C18" s="148"/>
      <c r="D18" s="148"/>
      <c r="E18" s="148"/>
      <c r="F18" s="148"/>
      <c r="G18" s="45"/>
    </row>
    <row r="19" spans="1:7" ht="30" x14ac:dyDescent="0.25">
      <c r="A19" s="47"/>
      <c r="B19" s="98" t="s">
        <v>18</v>
      </c>
      <c r="C19" s="106">
        <v>27658.055</v>
      </c>
      <c r="D19" s="221">
        <v>32508.191333333336</v>
      </c>
      <c r="E19" s="2">
        <f t="shared" ref="E19:E23" si="3">3*C19+9*D19</f>
        <v>375547.88699999999</v>
      </c>
      <c r="F19" s="48">
        <f>ROUND(E19/12/$F$7,2)</f>
        <v>5.95</v>
      </c>
      <c r="G19" s="30">
        <v>5.63</v>
      </c>
    </row>
    <row r="20" spans="1:7" ht="15.75" x14ac:dyDescent="0.25">
      <c r="A20" s="49"/>
      <c r="B20" s="100" t="s">
        <v>19</v>
      </c>
      <c r="C20" s="32">
        <v>1250</v>
      </c>
      <c r="D20" s="32">
        <v>1250</v>
      </c>
      <c r="E20" s="50">
        <f t="shared" si="3"/>
        <v>15000</v>
      </c>
      <c r="F20" s="51">
        <f>ROUND(E20/12/$F$7,2)</f>
        <v>0.24</v>
      </c>
      <c r="G20" s="34">
        <v>0.23</v>
      </c>
    </row>
    <row r="21" spans="1:7" ht="15.75" x14ac:dyDescent="0.25">
      <c r="A21" s="52"/>
      <c r="B21" s="100" t="s">
        <v>98</v>
      </c>
      <c r="C21" s="53">
        <v>1870.65</v>
      </c>
      <c r="D21" s="53">
        <v>1870.65</v>
      </c>
      <c r="E21" s="50">
        <f t="shared" ref="E21" si="4">3*C21+9*D21</f>
        <v>22447.800000000003</v>
      </c>
      <c r="F21" s="51">
        <f>ROUND(E21/12/$F$7,2)</f>
        <v>0.36</v>
      </c>
      <c r="G21" s="39">
        <v>0.35</v>
      </c>
    </row>
    <row r="22" spans="1:7" x14ac:dyDescent="0.25">
      <c r="A22" s="49"/>
      <c r="B22" s="116" t="s">
        <v>20</v>
      </c>
      <c r="C22" s="32">
        <v>250</v>
      </c>
      <c r="D22" s="32">
        <v>250</v>
      </c>
      <c r="E22" s="50">
        <f t="shared" si="3"/>
        <v>3000</v>
      </c>
      <c r="F22" s="65">
        <f>ROUND(E22/12/$F$7,2)</f>
        <v>0.05</v>
      </c>
      <c r="G22" s="34">
        <v>0.06</v>
      </c>
    </row>
    <row r="23" spans="1:7" ht="26.25" thickBot="1" x14ac:dyDescent="0.3">
      <c r="A23" s="108"/>
      <c r="B23" s="117" t="s">
        <v>110</v>
      </c>
      <c r="C23" s="109">
        <v>200</v>
      </c>
      <c r="D23" s="109">
        <v>200</v>
      </c>
      <c r="E23" s="110">
        <f t="shared" si="3"/>
        <v>2400</v>
      </c>
      <c r="F23" s="112">
        <f>ROUND(E23/12/$F$7,2)</f>
        <v>0.04</v>
      </c>
      <c r="G23" s="107">
        <v>0</v>
      </c>
    </row>
    <row r="24" spans="1:7" ht="16.5" customHeight="1" thickBot="1" x14ac:dyDescent="0.3">
      <c r="A24" s="125" t="s">
        <v>16</v>
      </c>
      <c r="B24" s="126"/>
      <c r="C24" s="57">
        <f>SUM(C19:C23)</f>
        <v>31228.705000000002</v>
      </c>
      <c r="D24" s="57">
        <f>SUM(D19:D23)</f>
        <v>36078.841333333337</v>
      </c>
      <c r="E24" s="42">
        <f>SUM(E19:E23)</f>
        <v>418395.68699999998</v>
      </c>
      <c r="F24" s="57">
        <f>SUM(F19:F23)</f>
        <v>6.6400000000000006</v>
      </c>
      <c r="G24" s="57">
        <f>SUM(G19:G23)</f>
        <v>6.27</v>
      </c>
    </row>
    <row r="25" spans="1:7" s="46" customFormat="1" ht="19.5" customHeight="1" thickBot="1" x14ac:dyDescent="0.3">
      <c r="A25" s="45" t="s">
        <v>22</v>
      </c>
      <c r="B25" s="147" t="s">
        <v>23</v>
      </c>
      <c r="C25" s="148"/>
      <c r="D25" s="148"/>
      <c r="E25" s="148"/>
      <c r="F25" s="148"/>
      <c r="G25" s="45"/>
    </row>
    <row r="26" spans="1:7" x14ac:dyDescent="0.25">
      <c r="A26" s="47"/>
      <c r="B26" s="118" t="s">
        <v>21</v>
      </c>
      <c r="C26" s="1">
        <v>6232.3329999999996</v>
      </c>
      <c r="D26" s="1">
        <v>6232.3329999999996</v>
      </c>
      <c r="E26" s="2">
        <f t="shared" ref="E26:E27" si="5">3*C26+9*D26</f>
        <v>74787.995999999999</v>
      </c>
      <c r="F26" s="58">
        <f>ROUND(E26/12/$F$7,2)</f>
        <v>1.19</v>
      </c>
      <c r="G26" s="59">
        <v>1.02</v>
      </c>
    </row>
    <row r="27" spans="1:7" ht="15.75" thickBot="1" x14ac:dyDescent="0.3">
      <c r="A27" s="54"/>
      <c r="B27" s="117" t="s">
        <v>24</v>
      </c>
      <c r="C27" s="37">
        <v>1000</v>
      </c>
      <c r="D27" s="37">
        <v>1000</v>
      </c>
      <c r="E27" s="55">
        <f t="shared" si="5"/>
        <v>12000</v>
      </c>
      <c r="F27" s="56">
        <f>ROUND(E27/12/$F$7,2)</f>
        <v>0.19</v>
      </c>
      <c r="G27" s="60">
        <v>0.19</v>
      </c>
    </row>
    <row r="28" spans="1:7" ht="16.5" customHeight="1" thickBot="1" x14ac:dyDescent="0.3">
      <c r="A28" s="125" t="s">
        <v>16</v>
      </c>
      <c r="B28" s="126"/>
      <c r="C28" s="61">
        <f>SUM(C26:C27)</f>
        <v>7232.3329999999996</v>
      </c>
      <c r="D28" s="61">
        <f t="shared" ref="D28:F28" si="6">SUM(D26:D27)</f>
        <v>7232.3329999999996</v>
      </c>
      <c r="E28" s="62">
        <f t="shared" si="6"/>
        <v>86787.995999999999</v>
      </c>
      <c r="F28" s="61">
        <f t="shared" si="6"/>
        <v>1.38</v>
      </c>
      <c r="G28" s="63">
        <f>SUM(G26:G27)</f>
        <v>1.21</v>
      </c>
    </row>
    <row r="29" spans="1:7" s="46" customFormat="1" ht="15.75" thickBot="1" x14ac:dyDescent="0.3">
      <c r="A29" s="18" t="s">
        <v>26</v>
      </c>
      <c r="B29" s="147" t="s">
        <v>25</v>
      </c>
      <c r="C29" s="148"/>
      <c r="D29" s="148"/>
      <c r="E29" s="148"/>
      <c r="F29" s="148"/>
      <c r="G29" s="45"/>
    </row>
    <row r="30" spans="1:7" x14ac:dyDescent="0.25">
      <c r="A30" s="64"/>
      <c r="B30" s="118" t="s">
        <v>41</v>
      </c>
      <c r="C30" s="32">
        <v>9240</v>
      </c>
      <c r="D30" s="32">
        <v>9240</v>
      </c>
      <c r="E30" s="50">
        <f t="shared" ref="E30:E33" si="7">3*C30+9*D30</f>
        <v>110880</v>
      </c>
      <c r="F30" s="58">
        <f>ROUND(E30/12/$F$7,2)</f>
        <v>1.76</v>
      </c>
      <c r="G30" s="59">
        <v>1.66</v>
      </c>
    </row>
    <row r="31" spans="1:7" x14ac:dyDescent="0.25">
      <c r="A31" s="64"/>
      <c r="B31" s="100" t="s">
        <v>27</v>
      </c>
      <c r="C31" s="32">
        <v>3416.6666666666665</v>
      </c>
      <c r="D31" s="32">
        <v>3416.6666666666665</v>
      </c>
      <c r="E31" s="50">
        <f t="shared" si="7"/>
        <v>41000</v>
      </c>
      <c r="F31" s="65">
        <f>ROUND(E31/12/$F$7,2)</f>
        <v>0.65</v>
      </c>
      <c r="G31" s="66">
        <v>0.64</v>
      </c>
    </row>
    <row r="32" spans="1:7" x14ac:dyDescent="0.25">
      <c r="A32" s="64"/>
      <c r="B32" s="100" t="s">
        <v>42</v>
      </c>
      <c r="C32" s="32">
        <v>125</v>
      </c>
      <c r="D32" s="32">
        <v>125</v>
      </c>
      <c r="E32" s="50">
        <f t="shared" si="7"/>
        <v>1500</v>
      </c>
      <c r="F32" s="65">
        <f>ROUND(E32/12/$F$7,2)</f>
        <v>0.02</v>
      </c>
      <c r="G32" s="66">
        <v>0.05</v>
      </c>
    </row>
    <row r="33" spans="1:8" ht="15.75" thickBot="1" x14ac:dyDescent="0.3">
      <c r="A33" s="64"/>
      <c r="B33" s="100" t="s">
        <v>28</v>
      </c>
      <c r="C33" s="32">
        <v>475</v>
      </c>
      <c r="D33" s="32">
        <v>475</v>
      </c>
      <c r="E33" s="50">
        <f t="shared" si="7"/>
        <v>5700</v>
      </c>
      <c r="F33" s="65">
        <f>ROUND(E33/12/$F$7,2)</f>
        <v>0.09</v>
      </c>
      <c r="G33" s="60">
        <v>0.06</v>
      </c>
    </row>
    <row r="34" spans="1:8" ht="16.5" thickBot="1" x14ac:dyDescent="0.3">
      <c r="A34" s="125" t="s">
        <v>16</v>
      </c>
      <c r="B34" s="126"/>
      <c r="C34" s="61">
        <f>SUM(C30:C33)</f>
        <v>13256.666666666666</v>
      </c>
      <c r="D34" s="61">
        <f t="shared" ref="D34:F34" si="8">SUM(D30:D33)</f>
        <v>13256.666666666666</v>
      </c>
      <c r="E34" s="62">
        <f t="shared" si="8"/>
        <v>159080</v>
      </c>
      <c r="F34" s="61">
        <f t="shared" si="8"/>
        <v>2.52</v>
      </c>
      <c r="G34" s="61">
        <f>SUM(G30:G33)</f>
        <v>2.4099999999999997</v>
      </c>
    </row>
    <row r="35" spans="1:8" s="46" customFormat="1" ht="26.25" thickBot="1" x14ac:dyDescent="0.3">
      <c r="A35" s="18" t="s">
        <v>29</v>
      </c>
      <c r="B35" s="14" t="s">
        <v>111</v>
      </c>
      <c r="C35" s="67">
        <v>333.33333333333331</v>
      </c>
      <c r="D35" s="68">
        <v>333.33333333333331</v>
      </c>
      <c r="E35" s="69">
        <f>D35*12</f>
        <v>4000</v>
      </c>
      <c r="F35" s="69">
        <f t="shared" ref="F35" si="9">ROUND(E35/12/5314.3,2)</f>
        <v>0.06</v>
      </c>
      <c r="G35" s="70">
        <v>0.04</v>
      </c>
    </row>
    <row r="36" spans="1:8" s="46" customFormat="1" ht="26.25" customHeight="1" thickBot="1" x14ac:dyDescent="0.3">
      <c r="A36" s="149" t="s">
        <v>30</v>
      </c>
      <c r="B36" s="150"/>
      <c r="C36" s="71">
        <f>C17+C24+C28+C34+C35</f>
        <v>88063.0916</v>
      </c>
      <c r="D36" s="71">
        <f>D17+D24+D28+D34+D35</f>
        <v>94679.269733333334</v>
      </c>
      <c r="E36" s="71">
        <f>E17+E24+E28+E34+E35</f>
        <v>1116302.7024000001</v>
      </c>
      <c r="F36" s="72">
        <f>F17+F24+F28+F34+F35</f>
        <v>17.690000000000001</v>
      </c>
      <c r="G36" s="72">
        <f>G17+G24+G28+G34+G35</f>
        <v>16.39</v>
      </c>
    </row>
    <row r="37" spans="1:8" s="25" customFormat="1" ht="19.5" customHeight="1" thickBot="1" x14ac:dyDescent="0.3">
      <c r="A37" s="133" t="s">
        <v>38</v>
      </c>
      <c r="B37" s="151"/>
      <c r="C37" s="151"/>
      <c r="D37" s="151"/>
      <c r="E37" s="151"/>
      <c r="F37" s="151"/>
      <c r="G37" s="135"/>
    </row>
    <row r="38" spans="1:8" ht="60" customHeight="1" thickBot="1" x14ac:dyDescent="0.3">
      <c r="A38" s="18" t="s">
        <v>11</v>
      </c>
      <c r="B38" s="128" t="s">
        <v>31</v>
      </c>
      <c r="C38" s="129"/>
      <c r="D38" s="129"/>
      <c r="E38" s="129"/>
      <c r="F38" s="129"/>
      <c r="G38" s="73"/>
    </row>
    <row r="39" spans="1:8" ht="25.5" x14ac:dyDescent="0.25">
      <c r="A39" s="47"/>
      <c r="B39" s="99" t="s">
        <v>32</v>
      </c>
      <c r="C39" s="74">
        <v>42473.46</v>
      </c>
      <c r="D39" s="221">
        <v>51549.218000000001</v>
      </c>
      <c r="E39" s="2">
        <f t="shared" ref="E39:E43" si="10">3*C39+9*D39</f>
        <v>591363.34199999995</v>
      </c>
      <c r="F39" s="58">
        <f>ROUND(E39/12/$F$7,2)</f>
        <v>9.3699999999999992</v>
      </c>
      <c r="G39" s="59">
        <v>8.2200000000000006</v>
      </c>
    </row>
    <row r="40" spans="1:8" x14ac:dyDescent="0.25">
      <c r="A40" s="49"/>
      <c r="B40" s="100" t="s">
        <v>34</v>
      </c>
      <c r="C40" s="75">
        <v>1500</v>
      </c>
      <c r="D40" s="32">
        <v>1500</v>
      </c>
      <c r="E40" s="50">
        <f t="shared" si="10"/>
        <v>18000</v>
      </c>
      <c r="F40" s="65">
        <f>ROUND(E40/12/$F$7,2)</f>
        <v>0.28999999999999998</v>
      </c>
      <c r="G40" s="66">
        <v>0.28000000000000003</v>
      </c>
    </row>
    <row r="41" spans="1:8" x14ac:dyDescent="0.25">
      <c r="A41" s="49"/>
      <c r="B41" s="100" t="s">
        <v>97</v>
      </c>
      <c r="C41" s="32">
        <v>566.66666666666663</v>
      </c>
      <c r="D41" s="32">
        <v>566.66666666666663</v>
      </c>
      <c r="E41" s="50">
        <f t="shared" ref="E41" si="11">3*C41+9*D41</f>
        <v>6800</v>
      </c>
      <c r="F41" s="65">
        <f>ROUND(E41/12/$F$7,2)</f>
        <v>0.11</v>
      </c>
      <c r="G41" s="66">
        <v>0.11</v>
      </c>
    </row>
    <row r="42" spans="1:8" x14ac:dyDescent="0.25">
      <c r="A42" s="49"/>
      <c r="B42" s="100" t="s">
        <v>35</v>
      </c>
      <c r="C42" s="32">
        <v>166.66666666666666</v>
      </c>
      <c r="D42" s="32">
        <v>166.66666666666666</v>
      </c>
      <c r="E42" s="50">
        <f t="shared" si="10"/>
        <v>2000</v>
      </c>
      <c r="F42" s="65">
        <f>ROUND(E42/12/$F$7,2)</f>
        <v>0.03</v>
      </c>
      <c r="G42" s="66">
        <v>0.04</v>
      </c>
    </row>
    <row r="43" spans="1:8" ht="15.75" thickBot="1" x14ac:dyDescent="0.3">
      <c r="A43" s="54"/>
      <c r="B43" s="102" t="s">
        <v>33</v>
      </c>
      <c r="C43" s="32">
        <v>250</v>
      </c>
      <c r="D43" s="32">
        <v>250</v>
      </c>
      <c r="E43" s="55">
        <f t="shared" si="10"/>
        <v>3000</v>
      </c>
      <c r="F43" s="56">
        <f>ROUND(E43/12/$F$7,2)</f>
        <v>0.05</v>
      </c>
      <c r="G43" s="60">
        <v>0.05</v>
      </c>
    </row>
    <row r="44" spans="1:8" ht="16.5" thickBot="1" x14ac:dyDescent="0.3">
      <c r="A44" s="125" t="s">
        <v>16</v>
      </c>
      <c r="B44" s="126"/>
      <c r="C44" s="61">
        <f>SUM(C39:C43)</f>
        <v>44956.793333333328</v>
      </c>
      <c r="D44" s="61">
        <f>SUM(D39:D43)</f>
        <v>54032.551333333329</v>
      </c>
      <c r="E44" s="61">
        <f>SUM(E39:E43)</f>
        <v>621163.34199999995</v>
      </c>
      <c r="F44" s="78">
        <f>SUM(F39:F43)</f>
        <v>9.8499999999999979</v>
      </c>
      <c r="G44" s="78">
        <f>SUM(G39:G43)</f>
        <v>8.6999999999999993</v>
      </c>
    </row>
    <row r="45" spans="1:8" ht="16.5" thickBot="1" x14ac:dyDescent="0.3">
      <c r="A45" s="143" t="s">
        <v>40</v>
      </c>
      <c r="B45" s="144"/>
      <c r="C45" s="144"/>
      <c r="D45" s="144"/>
      <c r="E45" s="145"/>
      <c r="F45" s="79">
        <f>F36+F44</f>
        <v>27.54</v>
      </c>
      <c r="G45" s="123">
        <f>G36+G44</f>
        <v>25.09</v>
      </c>
    </row>
    <row r="46" spans="1:8" s="85" customFormat="1" ht="19.5" thickBot="1" x14ac:dyDescent="0.3">
      <c r="A46" s="80" t="s">
        <v>39</v>
      </c>
      <c r="B46" s="103" t="s">
        <v>36</v>
      </c>
      <c r="C46" s="81">
        <v>1000</v>
      </c>
      <c r="D46" s="81">
        <f>C46</f>
        <v>1000</v>
      </c>
      <c r="E46" s="82">
        <f t="shared" ref="E46" si="12">3*C46+9*D46</f>
        <v>12000</v>
      </c>
      <c r="F46" s="83">
        <f t="shared" ref="F46" si="13">ROUND(E46/12/5314.3,2)</f>
        <v>0.19</v>
      </c>
      <c r="G46" s="84">
        <v>1.01</v>
      </c>
    </row>
    <row r="47" spans="1:8" ht="24" thickBot="1" x14ac:dyDescent="0.3">
      <c r="A47" s="136" t="s">
        <v>16</v>
      </c>
      <c r="B47" s="137"/>
      <c r="C47" s="120">
        <f>C46+C44+C36</f>
        <v>134019.88493333332</v>
      </c>
      <c r="D47" s="86">
        <f>D46+D44+D36</f>
        <v>149711.82106666666</v>
      </c>
      <c r="E47" s="122">
        <f>E46+E44+E36</f>
        <v>1749466.0444</v>
      </c>
      <c r="F47" s="121">
        <f>F45+F46</f>
        <v>27.73</v>
      </c>
      <c r="G47" s="121">
        <f>G45+G46</f>
        <v>26.1</v>
      </c>
      <c r="H47" s="44">
        <f>F47-G47</f>
        <v>1.629999999999999</v>
      </c>
    </row>
    <row r="49" spans="1:5" ht="25.5" customHeight="1" thickBot="1" x14ac:dyDescent="0.3">
      <c r="A49" s="124" t="s">
        <v>109</v>
      </c>
      <c r="B49" s="124"/>
      <c r="C49" s="124"/>
      <c r="D49" s="124"/>
      <c r="E49" s="124"/>
    </row>
    <row r="50" spans="1:5" ht="18.600000000000001" customHeight="1" thickBot="1" x14ac:dyDescent="0.3">
      <c r="A50" s="139" t="s">
        <v>100</v>
      </c>
      <c r="B50" s="140"/>
      <c r="C50" s="87">
        <v>21600</v>
      </c>
      <c r="D50" s="88"/>
    </row>
    <row r="51" spans="1:5" x14ac:dyDescent="0.25">
      <c r="A51" s="89">
        <v>1</v>
      </c>
      <c r="B51" s="104" t="s">
        <v>44</v>
      </c>
      <c r="C51" s="90">
        <v>7483</v>
      </c>
      <c r="D51" s="91"/>
    </row>
    <row r="52" spans="1:5" x14ac:dyDescent="0.25">
      <c r="A52" s="76">
        <v>2</v>
      </c>
      <c r="B52" s="101" t="s">
        <v>95</v>
      </c>
      <c r="C52" s="77">
        <v>4040</v>
      </c>
      <c r="D52" s="92"/>
    </row>
    <row r="53" spans="1:5" x14ac:dyDescent="0.25">
      <c r="A53" s="89">
        <v>3</v>
      </c>
      <c r="B53" s="105" t="s">
        <v>108</v>
      </c>
      <c r="C53" s="93">
        <v>5777</v>
      </c>
      <c r="D53" s="94"/>
    </row>
    <row r="54" spans="1:5" ht="15.75" thickBot="1" x14ac:dyDescent="0.3">
      <c r="A54" s="76">
        <v>4</v>
      </c>
      <c r="B54" s="105" t="s">
        <v>96</v>
      </c>
      <c r="C54" s="93">
        <v>4300</v>
      </c>
      <c r="D54" s="94"/>
    </row>
    <row r="55" spans="1:5" ht="19.5" thickBot="1" x14ac:dyDescent="0.3">
      <c r="A55" s="141" t="s">
        <v>99</v>
      </c>
      <c r="B55" s="142"/>
      <c r="C55" s="95">
        <f>SUM(C51:C54)</f>
        <v>21600</v>
      </c>
      <c r="D55" s="111">
        <f>C50-C55</f>
        <v>0</v>
      </c>
    </row>
  </sheetData>
  <mergeCells count="25">
    <mergeCell ref="E1:G1"/>
    <mergeCell ref="E2:G2"/>
    <mergeCell ref="E3:G3"/>
    <mergeCell ref="A50:B50"/>
    <mergeCell ref="A55:B55"/>
    <mergeCell ref="A45:E45"/>
    <mergeCell ref="A17:B17"/>
    <mergeCell ref="B18:F18"/>
    <mergeCell ref="A24:B24"/>
    <mergeCell ref="B25:F25"/>
    <mergeCell ref="A28:B28"/>
    <mergeCell ref="B29:F29"/>
    <mergeCell ref="A34:B34"/>
    <mergeCell ref="A36:B36"/>
    <mergeCell ref="A37:G37"/>
    <mergeCell ref="B38:F38"/>
    <mergeCell ref="A4:F4"/>
    <mergeCell ref="A5:F5"/>
    <mergeCell ref="A6:F6"/>
    <mergeCell ref="A9:G9"/>
    <mergeCell ref="A47:B47"/>
    <mergeCell ref="A49:E49"/>
    <mergeCell ref="A44:B44"/>
    <mergeCell ref="A7:E7"/>
    <mergeCell ref="B10:F10"/>
  </mergeCells>
  <pageMargins left="0.70866141732283472" right="0.70866141732283472" top="0.74803149606299213" bottom="0.74803149606299213" header="0.31496062992125984" footer="0.31496062992125984"/>
  <pageSetup paperSize="9" scale="6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O29"/>
  <sheetViews>
    <sheetView topLeftCell="A7" workbookViewId="0">
      <selection activeCell="AJ26" sqref="AJ26:BZ26"/>
    </sheetView>
  </sheetViews>
  <sheetFormatPr defaultColWidth="0.85546875" defaultRowHeight="12.75" x14ac:dyDescent="0.2"/>
  <cols>
    <col min="1" max="1" width="2.42578125" style="5" customWidth="1"/>
    <col min="2" max="99" width="0.85546875" style="5"/>
    <col min="100" max="101" width="1.7109375" style="5" customWidth="1"/>
    <col min="102" max="125" width="0.85546875" style="5"/>
    <col min="126" max="126" width="0.5703125" style="5" customWidth="1"/>
    <col min="127" max="127" width="0.85546875" style="5" hidden="1" customWidth="1"/>
    <col min="128" max="137" width="0.85546875" style="5"/>
    <col min="138" max="138" width="0.85546875" style="5" hidden="1" customWidth="1"/>
    <col min="139" max="154" width="0.85546875" style="5"/>
    <col min="155" max="155" width="0.5703125" style="5" customWidth="1"/>
    <col min="156" max="156" width="0.85546875" style="5" hidden="1" customWidth="1"/>
    <col min="157" max="157" width="0.42578125" style="5" customWidth="1"/>
    <col min="158" max="158" width="0.85546875" style="5" hidden="1" customWidth="1"/>
    <col min="159" max="159" width="0.85546875" style="5"/>
    <col min="160" max="161" width="0.85546875" style="5" hidden="1" customWidth="1"/>
    <col min="162" max="165" width="0.85546875" style="5"/>
    <col min="166" max="166" width="3.42578125" style="5" customWidth="1"/>
    <col min="167" max="167" width="11.7109375" style="5" customWidth="1"/>
    <col min="168" max="168" width="11.85546875" style="5" customWidth="1"/>
    <col min="169" max="169" width="9.7109375" style="5" customWidth="1"/>
    <col min="170" max="170" width="8.140625" style="5" customWidth="1"/>
    <col min="171" max="171" width="6.28515625" style="5" customWidth="1"/>
    <col min="172" max="256" width="0.85546875" style="5"/>
    <col min="257" max="257" width="2.42578125" style="5" customWidth="1"/>
    <col min="258" max="355" width="0.85546875" style="5"/>
    <col min="356" max="357" width="1.7109375" style="5" customWidth="1"/>
    <col min="358" max="381" width="0.85546875" style="5"/>
    <col min="382" max="382" width="0.5703125" style="5" customWidth="1"/>
    <col min="383" max="383" width="0" style="5" hidden="1" customWidth="1"/>
    <col min="384" max="393" width="0.85546875" style="5"/>
    <col min="394" max="394" width="0" style="5" hidden="1" customWidth="1"/>
    <col min="395" max="410" width="0.85546875" style="5"/>
    <col min="411" max="411" width="0.5703125" style="5" customWidth="1"/>
    <col min="412" max="412" width="0" style="5" hidden="1" customWidth="1"/>
    <col min="413" max="413" width="0.42578125" style="5" customWidth="1"/>
    <col min="414" max="414" width="0" style="5" hidden="1" customWidth="1"/>
    <col min="415" max="415" width="0.85546875" style="5"/>
    <col min="416" max="417" width="0" style="5" hidden="1" customWidth="1"/>
    <col min="418" max="421" width="0.85546875" style="5"/>
    <col min="422" max="422" width="3.42578125" style="5" customWidth="1"/>
    <col min="423" max="423" width="11.7109375" style="5" customWidth="1"/>
    <col min="424" max="424" width="11.85546875" style="5" customWidth="1"/>
    <col min="425" max="425" width="9.7109375" style="5" customWidth="1"/>
    <col min="426" max="426" width="8.140625" style="5" customWidth="1"/>
    <col min="427" max="427" width="6.28515625" style="5" customWidth="1"/>
    <col min="428" max="512" width="0.85546875" style="5"/>
    <col min="513" max="513" width="2.42578125" style="5" customWidth="1"/>
    <col min="514" max="611" width="0.85546875" style="5"/>
    <col min="612" max="613" width="1.7109375" style="5" customWidth="1"/>
    <col min="614" max="637" width="0.85546875" style="5"/>
    <col min="638" max="638" width="0.5703125" style="5" customWidth="1"/>
    <col min="639" max="639" width="0" style="5" hidden="1" customWidth="1"/>
    <col min="640" max="649" width="0.85546875" style="5"/>
    <col min="650" max="650" width="0" style="5" hidden="1" customWidth="1"/>
    <col min="651" max="666" width="0.85546875" style="5"/>
    <col min="667" max="667" width="0.5703125" style="5" customWidth="1"/>
    <col min="668" max="668" width="0" style="5" hidden="1" customWidth="1"/>
    <col min="669" max="669" width="0.42578125" style="5" customWidth="1"/>
    <col min="670" max="670" width="0" style="5" hidden="1" customWidth="1"/>
    <col min="671" max="671" width="0.85546875" style="5"/>
    <col min="672" max="673" width="0" style="5" hidden="1" customWidth="1"/>
    <col min="674" max="677" width="0.85546875" style="5"/>
    <col min="678" max="678" width="3.42578125" style="5" customWidth="1"/>
    <col min="679" max="679" width="11.7109375" style="5" customWidth="1"/>
    <col min="680" max="680" width="11.85546875" style="5" customWidth="1"/>
    <col min="681" max="681" width="9.7109375" style="5" customWidth="1"/>
    <col min="682" max="682" width="8.140625" style="5" customWidth="1"/>
    <col min="683" max="683" width="6.28515625" style="5" customWidth="1"/>
    <col min="684" max="768" width="0.85546875" style="5"/>
    <col min="769" max="769" width="2.42578125" style="5" customWidth="1"/>
    <col min="770" max="867" width="0.85546875" style="5"/>
    <col min="868" max="869" width="1.7109375" style="5" customWidth="1"/>
    <col min="870" max="893" width="0.85546875" style="5"/>
    <col min="894" max="894" width="0.5703125" style="5" customWidth="1"/>
    <col min="895" max="895" width="0" style="5" hidden="1" customWidth="1"/>
    <col min="896" max="905" width="0.85546875" style="5"/>
    <col min="906" max="906" width="0" style="5" hidden="1" customWidth="1"/>
    <col min="907" max="922" width="0.85546875" style="5"/>
    <col min="923" max="923" width="0.5703125" style="5" customWidth="1"/>
    <col min="924" max="924" width="0" style="5" hidden="1" customWidth="1"/>
    <col min="925" max="925" width="0.42578125" style="5" customWidth="1"/>
    <col min="926" max="926" width="0" style="5" hidden="1" customWidth="1"/>
    <col min="927" max="927" width="0.85546875" style="5"/>
    <col min="928" max="929" width="0" style="5" hidden="1" customWidth="1"/>
    <col min="930" max="933" width="0.85546875" style="5"/>
    <col min="934" max="934" width="3.42578125" style="5" customWidth="1"/>
    <col min="935" max="935" width="11.7109375" style="5" customWidth="1"/>
    <col min="936" max="936" width="11.85546875" style="5" customWidth="1"/>
    <col min="937" max="937" width="9.7109375" style="5" customWidth="1"/>
    <col min="938" max="938" width="8.140625" style="5" customWidth="1"/>
    <col min="939" max="939" width="6.28515625" style="5" customWidth="1"/>
    <col min="940" max="1024" width="0.85546875" style="5"/>
    <col min="1025" max="1025" width="2.42578125" style="5" customWidth="1"/>
    <col min="1026" max="1123" width="0.85546875" style="5"/>
    <col min="1124" max="1125" width="1.7109375" style="5" customWidth="1"/>
    <col min="1126" max="1149" width="0.85546875" style="5"/>
    <col min="1150" max="1150" width="0.5703125" style="5" customWidth="1"/>
    <col min="1151" max="1151" width="0" style="5" hidden="1" customWidth="1"/>
    <col min="1152" max="1161" width="0.85546875" style="5"/>
    <col min="1162" max="1162" width="0" style="5" hidden="1" customWidth="1"/>
    <col min="1163" max="1178" width="0.85546875" style="5"/>
    <col min="1179" max="1179" width="0.5703125" style="5" customWidth="1"/>
    <col min="1180" max="1180" width="0" style="5" hidden="1" customWidth="1"/>
    <col min="1181" max="1181" width="0.42578125" style="5" customWidth="1"/>
    <col min="1182" max="1182" width="0" style="5" hidden="1" customWidth="1"/>
    <col min="1183" max="1183" width="0.85546875" style="5"/>
    <col min="1184" max="1185" width="0" style="5" hidden="1" customWidth="1"/>
    <col min="1186" max="1189" width="0.85546875" style="5"/>
    <col min="1190" max="1190" width="3.42578125" style="5" customWidth="1"/>
    <col min="1191" max="1191" width="11.7109375" style="5" customWidth="1"/>
    <col min="1192" max="1192" width="11.85546875" style="5" customWidth="1"/>
    <col min="1193" max="1193" width="9.7109375" style="5" customWidth="1"/>
    <col min="1194" max="1194" width="8.140625" style="5" customWidth="1"/>
    <col min="1195" max="1195" width="6.28515625" style="5" customWidth="1"/>
    <col min="1196" max="1280" width="0.85546875" style="5"/>
    <col min="1281" max="1281" width="2.42578125" style="5" customWidth="1"/>
    <col min="1282" max="1379" width="0.85546875" style="5"/>
    <col min="1380" max="1381" width="1.7109375" style="5" customWidth="1"/>
    <col min="1382" max="1405" width="0.85546875" style="5"/>
    <col min="1406" max="1406" width="0.5703125" style="5" customWidth="1"/>
    <col min="1407" max="1407" width="0" style="5" hidden="1" customWidth="1"/>
    <col min="1408" max="1417" width="0.85546875" style="5"/>
    <col min="1418" max="1418" width="0" style="5" hidden="1" customWidth="1"/>
    <col min="1419" max="1434" width="0.85546875" style="5"/>
    <col min="1435" max="1435" width="0.5703125" style="5" customWidth="1"/>
    <col min="1436" max="1436" width="0" style="5" hidden="1" customWidth="1"/>
    <col min="1437" max="1437" width="0.42578125" style="5" customWidth="1"/>
    <col min="1438" max="1438" width="0" style="5" hidden="1" customWidth="1"/>
    <col min="1439" max="1439" width="0.85546875" style="5"/>
    <col min="1440" max="1441" width="0" style="5" hidden="1" customWidth="1"/>
    <col min="1442" max="1445" width="0.85546875" style="5"/>
    <col min="1446" max="1446" width="3.42578125" style="5" customWidth="1"/>
    <col min="1447" max="1447" width="11.7109375" style="5" customWidth="1"/>
    <col min="1448" max="1448" width="11.85546875" style="5" customWidth="1"/>
    <col min="1449" max="1449" width="9.7109375" style="5" customWidth="1"/>
    <col min="1450" max="1450" width="8.140625" style="5" customWidth="1"/>
    <col min="1451" max="1451" width="6.28515625" style="5" customWidth="1"/>
    <col min="1452" max="1536" width="0.85546875" style="5"/>
    <col min="1537" max="1537" width="2.42578125" style="5" customWidth="1"/>
    <col min="1538" max="1635" width="0.85546875" style="5"/>
    <col min="1636" max="1637" width="1.7109375" style="5" customWidth="1"/>
    <col min="1638" max="1661" width="0.85546875" style="5"/>
    <col min="1662" max="1662" width="0.5703125" style="5" customWidth="1"/>
    <col min="1663" max="1663" width="0" style="5" hidden="1" customWidth="1"/>
    <col min="1664" max="1673" width="0.85546875" style="5"/>
    <col min="1674" max="1674" width="0" style="5" hidden="1" customWidth="1"/>
    <col min="1675" max="1690" width="0.85546875" style="5"/>
    <col min="1691" max="1691" width="0.5703125" style="5" customWidth="1"/>
    <col min="1692" max="1692" width="0" style="5" hidden="1" customWidth="1"/>
    <col min="1693" max="1693" width="0.42578125" style="5" customWidth="1"/>
    <col min="1694" max="1694" width="0" style="5" hidden="1" customWidth="1"/>
    <col min="1695" max="1695" width="0.85546875" style="5"/>
    <col min="1696" max="1697" width="0" style="5" hidden="1" customWidth="1"/>
    <col min="1698" max="1701" width="0.85546875" style="5"/>
    <col min="1702" max="1702" width="3.42578125" style="5" customWidth="1"/>
    <col min="1703" max="1703" width="11.7109375" style="5" customWidth="1"/>
    <col min="1704" max="1704" width="11.85546875" style="5" customWidth="1"/>
    <col min="1705" max="1705" width="9.7109375" style="5" customWidth="1"/>
    <col min="1706" max="1706" width="8.140625" style="5" customWidth="1"/>
    <col min="1707" max="1707" width="6.28515625" style="5" customWidth="1"/>
    <col min="1708" max="1792" width="0.85546875" style="5"/>
    <col min="1793" max="1793" width="2.42578125" style="5" customWidth="1"/>
    <col min="1794" max="1891" width="0.85546875" style="5"/>
    <col min="1892" max="1893" width="1.7109375" style="5" customWidth="1"/>
    <col min="1894" max="1917" width="0.85546875" style="5"/>
    <col min="1918" max="1918" width="0.5703125" style="5" customWidth="1"/>
    <col min="1919" max="1919" width="0" style="5" hidden="1" customWidth="1"/>
    <col min="1920" max="1929" width="0.85546875" style="5"/>
    <col min="1930" max="1930" width="0" style="5" hidden="1" customWidth="1"/>
    <col min="1931" max="1946" width="0.85546875" style="5"/>
    <col min="1947" max="1947" width="0.5703125" style="5" customWidth="1"/>
    <col min="1948" max="1948" width="0" style="5" hidden="1" customWidth="1"/>
    <col min="1949" max="1949" width="0.42578125" style="5" customWidth="1"/>
    <col min="1950" max="1950" width="0" style="5" hidden="1" customWidth="1"/>
    <col min="1951" max="1951" width="0.85546875" style="5"/>
    <col min="1952" max="1953" width="0" style="5" hidden="1" customWidth="1"/>
    <col min="1954" max="1957" width="0.85546875" style="5"/>
    <col min="1958" max="1958" width="3.42578125" style="5" customWidth="1"/>
    <col min="1959" max="1959" width="11.7109375" style="5" customWidth="1"/>
    <col min="1960" max="1960" width="11.85546875" style="5" customWidth="1"/>
    <col min="1961" max="1961" width="9.7109375" style="5" customWidth="1"/>
    <col min="1962" max="1962" width="8.140625" style="5" customWidth="1"/>
    <col min="1963" max="1963" width="6.28515625" style="5" customWidth="1"/>
    <col min="1964" max="2048" width="0.85546875" style="5"/>
    <col min="2049" max="2049" width="2.42578125" style="5" customWidth="1"/>
    <col min="2050" max="2147" width="0.85546875" style="5"/>
    <col min="2148" max="2149" width="1.7109375" style="5" customWidth="1"/>
    <col min="2150" max="2173" width="0.85546875" style="5"/>
    <col min="2174" max="2174" width="0.5703125" style="5" customWidth="1"/>
    <col min="2175" max="2175" width="0" style="5" hidden="1" customWidth="1"/>
    <col min="2176" max="2185" width="0.85546875" style="5"/>
    <col min="2186" max="2186" width="0" style="5" hidden="1" customWidth="1"/>
    <col min="2187" max="2202" width="0.85546875" style="5"/>
    <col min="2203" max="2203" width="0.5703125" style="5" customWidth="1"/>
    <col min="2204" max="2204" width="0" style="5" hidden="1" customWidth="1"/>
    <col min="2205" max="2205" width="0.42578125" style="5" customWidth="1"/>
    <col min="2206" max="2206" width="0" style="5" hidden="1" customWidth="1"/>
    <col min="2207" max="2207" width="0.85546875" style="5"/>
    <col min="2208" max="2209" width="0" style="5" hidden="1" customWidth="1"/>
    <col min="2210" max="2213" width="0.85546875" style="5"/>
    <col min="2214" max="2214" width="3.42578125" style="5" customWidth="1"/>
    <col min="2215" max="2215" width="11.7109375" style="5" customWidth="1"/>
    <col min="2216" max="2216" width="11.85546875" style="5" customWidth="1"/>
    <col min="2217" max="2217" width="9.7109375" style="5" customWidth="1"/>
    <col min="2218" max="2218" width="8.140625" style="5" customWidth="1"/>
    <col min="2219" max="2219" width="6.28515625" style="5" customWidth="1"/>
    <col min="2220" max="2304" width="0.85546875" style="5"/>
    <col min="2305" max="2305" width="2.42578125" style="5" customWidth="1"/>
    <col min="2306" max="2403" width="0.85546875" style="5"/>
    <col min="2404" max="2405" width="1.7109375" style="5" customWidth="1"/>
    <col min="2406" max="2429" width="0.85546875" style="5"/>
    <col min="2430" max="2430" width="0.5703125" style="5" customWidth="1"/>
    <col min="2431" max="2431" width="0" style="5" hidden="1" customWidth="1"/>
    <col min="2432" max="2441" width="0.85546875" style="5"/>
    <col min="2442" max="2442" width="0" style="5" hidden="1" customWidth="1"/>
    <col min="2443" max="2458" width="0.85546875" style="5"/>
    <col min="2459" max="2459" width="0.5703125" style="5" customWidth="1"/>
    <col min="2460" max="2460" width="0" style="5" hidden="1" customWidth="1"/>
    <col min="2461" max="2461" width="0.42578125" style="5" customWidth="1"/>
    <col min="2462" max="2462" width="0" style="5" hidden="1" customWidth="1"/>
    <col min="2463" max="2463" width="0.85546875" style="5"/>
    <col min="2464" max="2465" width="0" style="5" hidden="1" customWidth="1"/>
    <col min="2466" max="2469" width="0.85546875" style="5"/>
    <col min="2470" max="2470" width="3.42578125" style="5" customWidth="1"/>
    <col min="2471" max="2471" width="11.7109375" style="5" customWidth="1"/>
    <col min="2472" max="2472" width="11.85546875" style="5" customWidth="1"/>
    <col min="2473" max="2473" width="9.7109375" style="5" customWidth="1"/>
    <col min="2474" max="2474" width="8.140625" style="5" customWidth="1"/>
    <col min="2475" max="2475" width="6.28515625" style="5" customWidth="1"/>
    <col min="2476" max="2560" width="0.85546875" style="5"/>
    <col min="2561" max="2561" width="2.42578125" style="5" customWidth="1"/>
    <col min="2562" max="2659" width="0.85546875" style="5"/>
    <col min="2660" max="2661" width="1.7109375" style="5" customWidth="1"/>
    <col min="2662" max="2685" width="0.85546875" style="5"/>
    <col min="2686" max="2686" width="0.5703125" style="5" customWidth="1"/>
    <col min="2687" max="2687" width="0" style="5" hidden="1" customWidth="1"/>
    <col min="2688" max="2697" width="0.85546875" style="5"/>
    <col min="2698" max="2698" width="0" style="5" hidden="1" customWidth="1"/>
    <col min="2699" max="2714" width="0.85546875" style="5"/>
    <col min="2715" max="2715" width="0.5703125" style="5" customWidth="1"/>
    <col min="2716" max="2716" width="0" style="5" hidden="1" customWidth="1"/>
    <col min="2717" max="2717" width="0.42578125" style="5" customWidth="1"/>
    <col min="2718" max="2718" width="0" style="5" hidden="1" customWidth="1"/>
    <col min="2719" max="2719" width="0.85546875" style="5"/>
    <col min="2720" max="2721" width="0" style="5" hidden="1" customWidth="1"/>
    <col min="2722" max="2725" width="0.85546875" style="5"/>
    <col min="2726" max="2726" width="3.42578125" style="5" customWidth="1"/>
    <col min="2727" max="2727" width="11.7109375" style="5" customWidth="1"/>
    <col min="2728" max="2728" width="11.85546875" style="5" customWidth="1"/>
    <col min="2729" max="2729" width="9.7109375" style="5" customWidth="1"/>
    <col min="2730" max="2730" width="8.140625" style="5" customWidth="1"/>
    <col min="2731" max="2731" width="6.28515625" style="5" customWidth="1"/>
    <col min="2732" max="2816" width="0.85546875" style="5"/>
    <col min="2817" max="2817" width="2.42578125" style="5" customWidth="1"/>
    <col min="2818" max="2915" width="0.85546875" style="5"/>
    <col min="2916" max="2917" width="1.7109375" style="5" customWidth="1"/>
    <col min="2918" max="2941" width="0.85546875" style="5"/>
    <col min="2942" max="2942" width="0.5703125" style="5" customWidth="1"/>
    <col min="2943" max="2943" width="0" style="5" hidden="1" customWidth="1"/>
    <col min="2944" max="2953" width="0.85546875" style="5"/>
    <col min="2954" max="2954" width="0" style="5" hidden="1" customWidth="1"/>
    <col min="2955" max="2970" width="0.85546875" style="5"/>
    <col min="2971" max="2971" width="0.5703125" style="5" customWidth="1"/>
    <col min="2972" max="2972" width="0" style="5" hidden="1" customWidth="1"/>
    <col min="2973" max="2973" width="0.42578125" style="5" customWidth="1"/>
    <col min="2974" max="2974" width="0" style="5" hidden="1" customWidth="1"/>
    <col min="2975" max="2975" width="0.85546875" style="5"/>
    <col min="2976" max="2977" width="0" style="5" hidden="1" customWidth="1"/>
    <col min="2978" max="2981" width="0.85546875" style="5"/>
    <col min="2982" max="2982" width="3.42578125" style="5" customWidth="1"/>
    <col min="2983" max="2983" width="11.7109375" style="5" customWidth="1"/>
    <col min="2984" max="2984" width="11.85546875" style="5" customWidth="1"/>
    <col min="2985" max="2985" width="9.7109375" style="5" customWidth="1"/>
    <col min="2986" max="2986" width="8.140625" style="5" customWidth="1"/>
    <col min="2987" max="2987" width="6.28515625" style="5" customWidth="1"/>
    <col min="2988" max="3072" width="0.85546875" style="5"/>
    <col min="3073" max="3073" width="2.42578125" style="5" customWidth="1"/>
    <col min="3074" max="3171" width="0.85546875" style="5"/>
    <col min="3172" max="3173" width="1.7109375" style="5" customWidth="1"/>
    <col min="3174" max="3197" width="0.85546875" style="5"/>
    <col min="3198" max="3198" width="0.5703125" style="5" customWidth="1"/>
    <col min="3199" max="3199" width="0" style="5" hidden="1" customWidth="1"/>
    <col min="3200" max="3209" width="0.85546875" style="5"/>
    <col min="3210" max="3210" width="0" style="5" hidden="1" customWidth="1"/>
    <col min="3211" max="3226" width="0.85546875" style="5"/>
    <col min="3227" max="3227" width="0.5703125" style="5" customWidth="1"/>
    <col min="3228" max="3228" width="0" style="5" hidden="1" customWidth="1"/>
    <col min="3229" max="3229" width="0.42578125" style="5" customWidth="1"/>
    <col min="3230" max="3230" width="0" style="5" hidden="1" customWidth="1"/>
    <col min="3231" max="3231" width="0.85546875" style="5"/>
    <col min="3232" max="3233" width="0" style="5" hidden="1" customWidth="1"/>
    <col min="3234" max="3237" width="0.85546875" style="5"/>
    <col min="3238" max="3238" width="3.42578125" style="5" customWidth="1"/>
    <col min="3239" max="3239" width="11.7109375" style="5" customWidth="1"/>
    <col min="3240" max="3240" width="11.85546875" style="5" customWidth="1"/>
    <col min="3241" max="3241" width="9.7109375" style="5" customWidth="1"/>
    <col min="3242" max="3242" width="8.140625" style="5" customWidth="1"/>
    <col min="3243" max="3243" width="6.28515625" style="5" customWidth="1"/>
    <col min="3244" max="3328" width="0.85546875" style="5"/>
    <col min="3329" max="3329" width="2.42578125" style="5" customWidth="1"/>
    <col min="3330" max="3427" width="0.85546875" style="5"/>
    <col min="3428" max="3429" width="1.7109375" style="5" customWidth="1"/>
    <col min="3430" max="3453" width="0.85546875" style="5"/>
    <col min="3454" max="3454" width="0.5703125" style="5" customWidth="1"/>
    <col min="3455" max="3455" width="0" style="5" hidden="1" customWidth="1"/>
    <col min="3456" max="3465" width="0.85546875" style="5"/>
    <col min="3466" max="3466" width="0" style="5" hidden="1" customWidth="1"/>
    <col min="3467" max="3482" width="0.85546875" style="5"/>
    <col min="3483" max="3483" width="0.5703125" style="5" customWidth="1"/>
    <col min="3484" max="3484" width="0" style="5" hidden="1" customWidth="1"/>
    <col min="3485" max="3485" width="0.42578125" style="5" customWidth="1"/>
    <col min="3486" max="3486" width="0" style="5" hidden="1" customWidth="1"/>
    <col min="3487" max="3487" width="0.85546875" style="5"/>
    <col min="3488" max="3489" width="0" style="5" hidden="1" customWidth="1"/>
    <col min="3490" max="3493" width="0.85546875" style="5"/>
    <col min="3494" max="3494" width="3.42578125" style="5" customWidth="1"/>
    <col min="3495" max="3495" width="11.7109375" style="5" customWidth="1"/>
    <col min="3496" max="3496" width="11.85546875" style="5" customWidth="1"/>
    <col min="3497" max="3497" width="9.7109375" style="5" customWidth="1"/>
    <col min="3498" max="3498" width="8.140625" style="5" customWidth="1"/>
    <col min="3499" max="3499" width="6.28515625" style="5" customWidth="1"/>
    <col min="3500" max="3584" width="0.85546875" style="5"/>
    <col min="3585" max="3585" width="2.42578125" style="5" customWidth="1"/>
    <col min="3586" max="3683" width="0.85546875" style="5"/>
    <col min="3684" max="3685" width="1.7109375" style="5" customWidth="1"/>
    <col min="3686" max="3709" width="0.85546875" style="5"/>
    <col min="3710" max="3710" width="0.5703125" style="5" customWidth="1"/>
    <col min="3711" max="3711" width="0" style="5" hidden="1" customWidth="1"/>
    <col min="3712" max="3721" width="0.85546875" style="5"/>
    <col min="3722" max="3722" width="0" style="5" hidden="1" customWidth="1"/>
    <col min="3723" max="3738" width="0.85546875" style="5"/>
    <col min="3739" max="3739" width="0.5703125" style="5" customWidth="1"/>
    <col min="3740" max="3740" width="0" style="5" hidden="1" customWidth="1"/>
    <col min="3741" max="3741" width="0.42578125" style="5" customWidth="1"/>
    <col min="3742" max="3742" width="0" style="5" hidden="1" customWidth="1"/>
    <col min="3743" max="3743" width="0.85546875" style="5"/>
    <col min="3744" max="3745" width="0" style="5" hidden="1" customWidth="1"/>
    <col min="3746" max="3749" width="0.85546875" style="5"/>
    <col min="3750" max="3750" width="3.42578125" style="5" customWidth="1"/>
    <col min="3751" max="3751" width="11.7109375" style="5" customWidth="1"/>
    <col min="3752" max="3752" width="11.85546875" style="5" customWidth="1"/>
    <col min="3753" max="3753" width="9.7109375" style="5" customWidth="1"/>
    <col min="3754" max="3754" width="8.140625" style="5" customWidth="1"/>
    <col min="3755" max="3755" width="6.28515625" style="5" customWidth="1"/>
    <col min="3756" max="3840" width="0.85546875" style="5"/>
    <col min="3841" max="3841" width="2.42578125" style="5" customWidth="1"/>
    <col min="3842" max="3939" width="0.85546875" style="5"/>
    <col min="3940" max="3941" width="1.7109375" style="5" customWidth="1"/>
    <col min="3942" max="3965" width="0.85546875" style="5"/>
    <col min="3966" max="3966" width="0.5703125" style="5" customWidth="1"/>
    <col min="3967" max="3967" width="0" style="5" hidden="1" customWidth="1"/>
    <col min="3968" max="3977" width="0.85546875" style="5"/>
    <col min="3978" max="3978" width="0" style="5" hidden="1" customWidth="1"/>
    <col min="3979" max="3994" width="0.85546875" style="5"/>
    <col min="3995" max="3995" width="0.5703125" style="5" customWidth="1"/>
    <col min="3996" max="3996" width="0" style="5" hidden="1" customWidth="1"/>
    <col min="3997" max="3997" width="0.42578125" style="5" customWidth="1"/>
    <col min="3998" max="3998" width="0" style="5" hidden="1" customWidth="1"/>
    <col min="3999" max="3999" width="0.85546875" style="5"/>
    <col min="4000" max="4001" width="0" style="5" hidden="1" customWidth="1"/>
    <col min="4002" max="4005" width="0.85546875" style="5"/>
    <col min="4006" max="4006" width="3.42578125" style="5" customWidth="1"/>
    <col min="4007" max="4007" width="11.7109375" style="5" customWidth="1"/>
    <col min="4008" max="4008" width="11.85546875" style="5" customWidth="1"/>
    <col min="4009" max="4009" width="9.7109375" style="5" customWidth="1"/>
    <col min="4010" max="4010" width="8.140625" style="5" customWidth="1"/>
    <col min="4011" max="4011" width="6.28515625" style="5" customWidth="1"/>
    <col min="4012" max="4096" width="0.85546875" style="5"/>
    <col min="4097" max="4097" width="2.42578125" style="5" customWidth="1"/>
    <col min="4098" max="4195" width="0.85546875" style="5"/>
    <col min="4196" max="4197" width="1.7109375" style="5" customWidth="1"/>
    <col min="4198" max="4221" width="0.85546875" style="5"/>
    <col min="4222" max="4222" width="0.5703125" style="5" customWidth="1"/>
    <col min="4223" max="4223" width="0" style="5" hidden="1" customWidth="1"/>
    <col min="4224" max="4233" width="0.85546875" style="5"/>
    <col min="4234" max="4234" width="0" style="5" hidden="1" customWidth="1"/>
    <col min="4235" max="4250" width="0.85546875" style="5"/>
    <col min="4251" max="4251" width="0.5703125" style="5" customWidth="1"/>
    <col min="4252" max="4252" width="0" style="5" hidden="1" customWidth="1"/>
    <col min="4253" max="4253" width="0.42578125" style="5" customWidth="1"/>
    <col min="4254" max="4254" width="0" style="5" hidden="1" customWidth="1"/>
    <col min="4255" max="4255" width="0.85546875" style="5"/>
    <col min="4256" max="4257" width="0" style="5" hidden="1" customWidth="1"/>
    <col min="4258" max="4261" width="0.85546875" style="5"/>
    <col min="4262" max="4262" width="3.42578125" style="5" customWidth="1"/>
    <col min="4263" max="4263" width="11.7109375" style="5" customWidth="1"/>
    <col min="4264" max="4264" width="11.85546875" style="5" customWidth="1"/>
    <col min="4265" max="4265" width="9.7109375" style="5" customWidth="1"/>
    <col min="4266" max="4266" width="8.140625" style="5" customWidth="1"/>
    <col min="4267" max="4267" width="6.28515625" style="5" customWidth="1"/>
    <col min="4268" max="4352" width="0.85546875" style="5"/>
    <col min="4353" max="4353" width="2.42578125" style="5" customWidth="1"/>
    <col min="4354" max="4451" width="0.85546875" style="5"/>
    <col min="4452" max="4453" width="1.7109375" style="5" customWidth="1"/>
    <col min="4454" max="4477" width="0.85546875" style="5"/>
    <col min="4478" max="4478" width="0.5703125" style="5" customWidth="1"/>
    <col min="4479" max="4479" width="0" style="5" hidden="1" customWidth="1"/>
    <col min="4480" max="4489" width="0.85546875" style="5"/>
    <col min="4490" max="4490" width="0" style="5" hidden="1" customWidth="1"/>
    <col min="4491" max="4506" width="0.85546875" style="5"/>
    <col min="4507" max="4507" width="0.5703125" style="5" customWidth="1"/>
    <col min="4508" max="4508" width="0" style="5" hidden="1" customWidth="1"/>
    <col min="4509" max="4509" width="0.42578125" style="5" customWidth="1"/>
    <col min="4510" max="4510" width="0" style="5" hidden="1" customWidth="1"/>
    <col min="4511" max="4511" width="0.85546875" style="5"/>
    <col min="4512" max="4513" width="0" style="5" hidden="1" customWidth="1"/>
    <col min="4514" max="4517" width="0.85546875" style="5"/>
    <col min="4518" max="4518" width="3.42578125" style="5" customWidth="1"/>
    <col min="4519" max="4519" width="11.7109375" style="5" customWidth="1"/>
    <col min="4520" max="4520" width="11.85546875" style="5" customWidth="1"/>
    <col min="4521" max="4521" width="9.7109375" style="5" customWidth="1"/>
    <col min="4522" max="4522" width="8.140625" style="5" customWidth="1"/>
    <col min="4523" max="4523" width="6.28515625" style="5" customWidth="1"/>
    <col min="4524" max="4608" width="0.85546875" style="5"/>
    <col min="4609" max="4609" width="2.42578125" style="5" customWidth="1"/>
    <col min="4610" max="4707" width="0.85546875" style="5"/>
    <col min="4708" max="4709" width="1.7109375" style="5" customWidth="1"/>
    <col min="4710" max="4733" width="0.85546875" style="5"/>
    <col min="4734" max="4734" width="0.5703125" style="5" customWidth="1"/>
    <col min="4735" max="4735" width="0" style="5" hidden="1" customWidth="1"/>
    <col min="4736" max="4745" width="0.85546875" style="5"/>
    <col min="4746" max="4746" width="0" style="5" hidden="1" customWidth="1"/>
    <col min="4747" max="4762" width="0.85546875" style="5"/>
    <col min="4763" max="4763" width="0.5703125" style="5" customWidth="1"/>
    <col min="4764" max="4764" width="0" style="5" hidden="1" customWidth="1"/>
    <col min="4765" max="4765" width="0.42578125" style="5" customWidth="1"/>
    <col min="4766" max="4766" width="0" style="5" hidden="1" customWidth="1"/>
    <col min="4767" max="4767" width="0.85546875" style="5"/>
    <col min="4768" max="4769" width="0" style="5" hidden="1" customWidth="1"/>
    <col min="4770" max="4773" width="0.85546875" style="5"/>
    <col min="4774" max="4774" width="3.42578125" style="5" customWidth="1"/>
    <col min="4775" max="4775" width="11.7109375" style="5" customWidth="1"/>
    <col min="4776" max="4776" width="11.85546875" style="5" customWidth="1"/>
    <col min="4777" max="4777" width="9.7109375" style="5" customWidth="1"/>
    <col min="4778" max="4778" width="8.140625" style="5" customWidth="1"/>
    <col min="4779" max="4779" width="6.28515625" style="5" customWidth="1"/>
    <col min="4780" max="4864" width="0.85546875" style="5"/>
    <col min="4865" max="4865" width="2.42578125" style="5" customWidth="1"/>
    <col min="4866" max="4963" width="0.85546875" style="5"/>
    <col min="4964" max="4965" width="1.7109375" style="5" customWidth="1"/>
    <col min="4966" max="4989" width="0.85546875" style="5"/>
    <col min="4990" max="4990" width="0.5703125" style="5" customWidth="1"/>
    <col min="4991" max="4991" width="0" style="5" hidden="1" customWidth="1"/>
    <col min="4992" max="5001" width="0.85546875" style="5"/>
    <col min="5002" max="5002" width="0" style="5" hidden="1" customWidth="1"/>
    <col min="5003" max="5018" width="0.85546875" style="5"/>
    <col min="5019" max="5019" width="0.5703125" style="5" customWidth="1"/>
    <col min="5020" max="5020" width="0" style="5" hidden="1" customWidth="1"/>
    <col min="5021" max="5021" width="0.42578125" style="5" customWidth="1"/>
    <col min="5022" max="5022" width="0" style="5" hidden="1" customWidth="1"/>
    <col min="5023" max="5023" width="0.85546875" style="5"/>
    <col min="5024" max="5025" width="0" style="5" hidden="1" customWidth="1"/>
    <col min="5026" max="5029" width="0.85546875" style="5"/>
    <col min="5030" max="5030" width="3.42578125" style="5" customWidth="1"/>
    <col min="5031" max="5031" width="11.7109375" style="5" customWidth="1"/>
    <col min="5032" max="5032" width="11.85546875" style="5" customWidth="1"/>
    <col min="5033" max="5033" width="9.7109375" style="5" customWidth="1"/>
    <col min="5034" max="5034" width="8.140625" style="5" customWidth="1"/>
    <col min="5035" max="5035" width="6.28515625" style="5" customWidth="1"/>
    <col min="5036" max="5120" width="0.85546875" style="5"/>
    <col min="5121" max="5121" width="2.42578125" style="5" customWidth="1"/>
    <col min="5122" max="5219" width="0.85546875" style="5"/>
    <col min="5220" max="5221" width="1.7109375" style="5" customWidth="1"/>
    <col min="5222" max="5245" width="0.85546875" style="5"/>
    <col min="5246" max="5246" width="0.5703125" style="5" customWidth="1"/>
    <col min="5247" max="5247" width="0" style="5" hidden="1" customWidth="1"/>
    <col min="5248" max="5257" width="0.85546875" style="5"/>
    <col min="5258" max="5258" width="0" style="5" hidden="1" customWidth="1"/>
    <col min="5259" max="5274" width="0.85546875" style="5"/>
    <col min="5275" max="5275" width="0.5703125" style="5" customWidth="1"/>
    <col min="5276" max="5276" width="0" style="5" hidden="1" customWidth="1"/>
    <col min="5277" max="5277" width="0.42578125" style="5" customWidth="1"/>
    <col min="5278" max="5278" width="0" style="5" hidden="1" customWidth="1"/>
    <col min="5279" max="5279" width="0.85546875" style="5"/>
    <col min="5280" max="5281" width="0" style="5" hidden="1" customWidth="1"/>
    <col min="5282" max="5285" width="0.85546875" style="5"/>
    <col min="5286" max="5286" width="3.42578125" style="5" customWidth="1"/>
    <col min="5287" max="5287" width="11.7109375" style="5" customWidth="1"/>
    <col min="5288" max="5288" width="11.85546875" style="5" customWidth="1"/>
    <col min="5289" max="5289" width="9.7109375" style="5" customWidth="1"/>
    <col min="5290" max="5290" width="8.140625" style="5" customWidth="1"/>
    <col min="5291" max="5291" width="6.28515625" style="5" customWidth="1"/>
    <col min="5292" max="5376" width="0.85546875" style="5"/>
    <col min="5377" max="5377" width="2.42578125" style="5" customWidth="1"/>
    <col min="5378" max="5475" width="0.85546875" style="5"/>
    <col min="5476" max="5477" width="1.7109375" style="5" customWidth="1"/>
    <col min="5478" max="5501" width="0.85546875" style="5"/>
    <col min="5502" max="5502" width="0.5703125" style="5" customWidth="1"/>
    <col min="5503" max="5503" width="0" style="5" hidden="1" customWidth="1"/>
    <col min="5504" max="5513" width="0.85546875" style="5"/>
    <col min="5514" max="5514" width="0" style="5" hidden="1" customWidth="1"/>
    <col min="5515" max="5530" width="0.85546875" style="5"/>
    <col min="5531" max="5531" width="0.5703125" style="5" customWidth="1"/>
    <col min="5532" max="5532" width="0" style="5" hidden="1" customWidth="1"/>
    <col min="5533" max="5533" width="0.42578125" style="5" customWidth="1"/>
    <col min="5534" max="5534" width="0" style="5" hidden="1" customWidth="1"/>
    <col min="5535" max="5535" width="0.85546875" style="5"/>
    <col min="5536" max="5537" width="0" style="5" hidden="1" customWidth="1"/>
    <col min="5538" max="5541" width="0.85546875" style="5"/>
    <col min="5542" max="5542" width="3.42578125" style="5" customWidth="1"/>
    <col min="5543" max="5543" width="11.7109375" style="5" customWidth="1"/>
    <col min="5544" max="5544" width="11.85546875" style="5" customWidth="1"/>
    <col min="5545" max="5545" width="9.7109375" style="5" customWidth="1"/>
    <col min="5546" max="5546" width="8.140625" style="5" customWidth="1"/>
    <col min="5547" max="5547" width="6.28515625" style="5" customWidth="1"/>
    <col min="5548" max="5632" width="0.85546875" style="5"/>
    <col min="5633" max="5633" width="2.42578125" style="5" customWidth="1"/>
    <col min="5634" max="5731" width="0.85546875" style="5"/>
    <col min="5732" max="5733" width="1.7109375" style="5" customWidth="1"/>
    <col min="5734" max="5757" width="0.85546875" style="5"/>
    <col min="5758" max="5758" width="0.5703125" style="5" customWidth="1"/>
    <col min="5759" max="5759" width="0" style="5" hidden="1" customWidth="1"/>
    <col min="5760" max="5769" width="0.85546875" style="5"/>
    <col min="5770" max="5770" width="0" style="5" hidden="1" customWidth="1"/>
    <col min="5771" max="5786" width="0.85546875" style="5"/>
    <col min="5787" max="5787" width="0.5703125" style="5" customWidth="1"/>
    <col min="5788" max="5788" width="0" style="5" hidden="1" customWidth="1"/>
    <col min="5789" max="5789" width="0.42578125" style="5" customWidth="1"/>
    <col min="5790" max="5790" width="0" style="5" hidden="1" customWidth="1"/>
    <col min="5791" max="5791" width="0.85546875" style="5"/>
    <col min="5792" max="5793" width="0" style="5" hidden="1" customWidth="1"/>
    <col min="5794" max="5797" width="0.85546875" style="5"/>
    <col min="5798" max="5798" width="3.42578125" style="5" customWidth="1"/>
    <col min="5799" max="5799" width="11.7109375" style="5" customWidth="1"/>
    <col min="5800" max="5800" width="11.85546875" style="5" customWidth="1"/>
    <col min="5801" max="5801" width="9.7109375" style="5" customWidth="1"/>
    <col min="5802" max="5802" width="8.140625" style="5" customWidth="1"/>
    <col min="5803" max="5803" width="6.28515625" style="5" customWidth="1"/>
    <col min="5804" max="5888" width="0.85546875" style="5"/>
    <col min="5889" max="5889" width="2.42578125" style="5" customWidth="1"/>
    <col min="5890" max="5987" width="0.85546875" style="5"/>
    <col min="5988" max="5989" width="1.7109375" style="5" customWidth="1"/>
    <col min="5990" max="6013" width="0.85546875" style="5"/>
    <col min="6014" max="6014" width="0.5703125" style="5" customWidth="1"/>
    <col min="6015" max="6015" width="0" style="5" hidden="1" customWidth="1"/>
    <col min="6016" max="6025" width="0.85546875" style="5"/>
    <col min="6026" max="6026" width="0" style="5" hidden="1" customWidth="1"/>
    <col min="6027" max="6042" width="0.85546875" style="5"/>
    <col min="6043" max="6043" width="0.5703125" style="5" customWidth="1"/>
    <col min="6044" max="6044" width="0" style="5" hidden="1" customWidth="1"/>
    <col min="6045" max="6045" width="0.42578125" style="5" customWidth="1"/>
    <col min="6046" max="6046" width="0" style="5" hidden="1" customWidth="1"/>
    <col min="6047" max="6047" width="0.85546875" style="5"/>
    <col min="6048" max="6049" width="0" style="5" hidden="1" customWidth="1"/>
    <col min="6050" max="6053" width="0.85546875" style="5"/>
    <col min="6054" max="6054" width="3.42578125" style="5" customWidth="1"/>
    <col min="6055" max="6055" width="11.7109375" style="5" customWidth="1"/>
    <col min="6056" max="6056" width="11.85546875" style="5" customWidth="1"/>
    <col min="6057" max="6057" width="9.7109375" style="5" customWidth="1"/>
    <col min="6058" max="6058" width="8.140625" style="5" customWidth="1"/>
    <col min="6059" max="6059" width="6.28515625" style="5" customWidth="1"/>
    <col min="6060" max="6144" width="0.85546875" style="5"/>
    <col min="6145" max="6145" width="2.42578125" style="5" customWidth="1"/>
    <col min="6146" max="6243" width="0.85546875" style="5"/>
    <col min="6244" max="6245" width="1.7109375" style="5" customWidth="1"/>
    <col min="6246" max="6269" width="0.85546875" style="5"/>
    <col min="6270" max="6270" width="0.5703125" style="5" customWidth="1"/>
    <col min="6271" max="6271" width="0" style="5" hidden="1" customWidth="1"/>
    <col min="6272" max="6281" width="0.85546875" style="5"/>
    <col min="6282" max="6282" width="0" style="5" hidden="1" customWidth="1"/>
    <col min="6283" max="6298" width="0.85546875" style="5"/>
    <col min="6299" max="6299" width="0.5703125" style="5" customWidth="1"/>
    <col min="6300" max="6300" width="0" style="5" hidden="1" customWidth="1"/>
    <col min="6301" max="6301" width="0.42578125" style="5" customWidth="1"/>
    <col min="6302" max="6302" width="0" style="5" hidden="1" customWidth="1"/>
    <col min="6303" max="6303" width="0.85546875" style="5"/>
    <col min="6304" max="6305" width="0" style="5" hidden="1" customWidth="1"/>
    <col min="6306" max="6309" width="0.85546875" style="5"/>
    <col min="6310" max="6310" width="3.42578125" style="5" customWidth="1"/>
    <col min="6311" max="6311" width="11.7109375" style="5" customWidth="1"/>
    <col min="6312" max="6312" width="11.85546875" style="5" customWidth="1"/>
    <col min="6313" max="6313" width="9.7109375" style="5" customWidth="1"/>
    <col min="6314" max="6314" width="8.140625" style="5" customWidth="1"/>
    <col min="6315" max="6315" width="6.28515625" style="5" customWidth="1"/>
    <col min="6316" max="6400" width="0.85546875" style="5"/>
    <col min="6401" max="6401" width="2.42578125" style="5" customWidth="1"/>
    <col min="6402" max="6499" width="0.85546875" style="5"/>
    <col min="6500" max="6501" width="1.7109375" style="5" customWidth="1"/>
    <col min="6502" max="6525" width="0.85546875" style="5"/>
    <col min="6526" max="6526" width="0.5703125" style="5" customWidth="1"/>
    <col min="6527" max="6527" width="0" style="5" hidden="1" customWidth="1"/>
    <col min="6528" max="6537" width="0.85546875" style="5"/>
    <col min="6538" max="6538" width="0" style="5" hidden="1" customWidth="1"/>
    <col min="6539" max="6554" width="0.85546875" style="5"/>
    <col min="6555" max="6555" width="0.5703125" style="5" customWidth="1"/>
    <col min="6556" max="6556" width="0" style="5" hidden="1" customWidth="1"/>
    <col min="6557" max="6557" width="0.42578125" style="5" customWidth="1"/>
    <col min="6558" max="6558" width="0" style="5" hidden="1" customWidth="1"/>
    <col min="6559" max="6559" width="0.85546875" style="5"/>
    <col min="6560" max="6561" width="0" style="5" hidden="1" customWidth="1"/>
    <col min="6562" max="6565" width="0.85546875" style="5"/>
    <col min="6566" max="6566" width="3.42578125" style="5" customWidth="1"/>
    <col min="6567" max="6567" width="11.7109375" style="5" customWidth="1"/>
    <col min="6568" max="6568" width="11.85546875" style="5" customWidth="1"/>
    <col min="6569" max="6569" width="9.7109375" style="5" customWidth="1"/>
    <col min="6570" max="6570" width="8.140625" style="5" customWidth="1"/>
    <col min="6571" max="6571" width="6.28515625" style="5" customWidth="1"/>
    <col min="6572" max="6656" width="0.85546875" style="5"/>
    <col min="6657" max="6657" width="2.42578125" style="5" customWidth="1"/>
    <col min="6658" max="6755" width="0.85546875" style="5"/>
    <col min="6756" max="6757" width="1.7109375" style="5" customWidth="1"/>
    <col min="6758" max="6781" width="0.85546875" style="5"/>
    <col min="6782" max="6782" width="0.5703125" style="5" customWidth="1"/>
    <col min="6783" max="6783" width="0" style="5" hidden="1" customWidth="1"/>
    <col min="6784" max="6793" width="0.85546875" style="5"/>
    <col min="6794" max="6794" width="0" style="5" hidden="1" customWidth="1"/>
    <col min="6795" max="6810" width="0.85546875" style="5"/>
    <col min="6811" max="6811" width="0.5703125" style="5" customWidth="1"/>
    <col min="6812" max="6812" width="0" style="5" hidden="1" customWidth="1"/>
    <col min="6813" max="6813" width="0.42578125" style="5" customWidth="1"/>
    <col min="6814" max="6814" width="0" style="5" hidden="1" customWidth="1"/>
    <col min="6815" max="6815" width="0.85546875" style="5"/>
    <col min="6816" max="6817" width="0" style="5" hidden="1" customWidth="1"/>
    <col min="6818" max="6821" width="0.85546875" style="5"/>
    <col min="6822" max="6822" width="3.42578125" style="5" customWidth="1"/>
    <col min="6823" max="6823" width="11.7109375" style="5" customWidth="1"/>
    <col min="6824" max="6824" width="11.85546875" style="5" customWidth="1"/>
    <col min="6825" max="6825" width="9.7109375" style="5" customWidth="1"/>
    <col min="6826" max="6826" width="8.140625" style="5" customWidth="1"/>
    <col min="6827" max="6827" width="6.28515625" style="5" customWidth="1"/>
    <col min="6828" max="6912" width="0.85546875" style="5"/>
    <col min="6913" max="6913" width="2.42578125" style="5" customWidth="1"/>
    <col min="6914" max="7011" width="0.85546875" style="5"/>
    <col min="7012" max="7013" width="1.7109375" style="5" customWidth="1"/>
    <col min="7014" max="7037" width="0.85546875" style="5"/>
    <col min="7038" max="7038" width="0.5703125" style="5" customWidth="1"/>
    <col min="7039" max="7039" width="0" style="5" hidden="1" customWidth="1"/>
    <col min="7040" max="7049" width="0.85546875" style="5"/>
    <col min="7050" max="7050" width="0" style="5" hidden="1" customWidth="1"/>
    <col min="7051" max="7066" width="0.85546875" style="5"/>
    <col min="7067" max="7067" width="0.5703125" style="5" customWidth="1"/>
    <col min="7068" max="7068" width="0" style="5" hidden="1" customWidth="1"/>
    <col min="7069" max="7069" width="0.42578125" style="5" customWidth="1"/>
    <col min="7070" max="7070" width="0" style="5" hidden="1" customWidth="1"/>
    <col min="7071" max="7071" width="0.85546875" style="5"/>
    <col min="7072" max="7073" width="0" style="5" hidden="1" customWidth="1"/>
    <col min="7074" max="7077" width="0.85546875" style="5"/>
    <col min="7078" max="7078" width="3.42578125" style="5" customWidth="1"/>
    <col min="7079" max="7079" width="11.7109375" style="5" customWidth="1"/>
    <col min="7080" max="7080" width="11.85546875" style="5" customWidth="1"/>
    <col min="7081" max="7081" width="9.7109375" style="5" customWidth="1"/>
    <col min="7082" max="7082" width="8.140625" style="5" customWidth="1"/>
    <col min="7083" max="7083" width="6.28515625" style="5" customWidth="1"/>
    <col min="7084" max="7168" width="0.85546875" style="5"/>
    <col min="7169" max="7169" width="2.42578125" style="5" customWidth="1"/>
    <col min="7170" max="7267" width="0.85546875" style="5"/>
    <col min="7268" max="7269" width="1.7109375" style="5" customWidth="1"/>
    <col min="7270" max="7293" width="0.85546875" style="5"/>
    <col min="7294" max="7294" width="0.5703125" style="5" customWidth="1"/>
    <col min="7295" max="7295" width="0" style="5" hidden="1" customWidth="1"/>
    <col min="7296" max="7305" width="0.85546875" style="5"/>
    <col min="7306" max="7306" width="0" style="5" hidden="1" customWidth="1"/>
    <col min="7307" max="7322" width="0.85546875" style="5"/>
    <col min="7323" max="7323" width="0.5703125" style="5" customWidth="1"/>
    <col min="7324" max="7324" width="0" style="5" hidden="1" customWidth="1"/>
    <col min="7325" max="7325" width="0.42578125" style="5" customWidth="1"/>
    <col min="7326" max="7326" width="0" style="5" hidden="1" customWidth="1"/>
    <col min="7327" max="7327" width="0.85546875" style="5"/>
    <col min="7328" max="7329" width="0" style="5" hidden="1" customWidth="1"/>
    <col min="7330" max="7333" width="0.85546875" style="5"/>
    <col min="7334" max="7334" width="3.42578125" style="5" customWidth="1"/>
    <col min="7335" max="7335" width="11.7109375" style="5" customWidth="1"/>
    <col min="7336" max="7336" width="11.85546875" style="5" customWidth="1"/>
    <col min="7337" max="7337" width="9.7109375" style="5" customWidth="1"/>
    <col min="7338" max="7338" width="8.140625" style="5" customWidth="1"/>
    <col min="7339" max="7339" width="6.28515625" style="5" customWidth="1"/>
    <col min="7340" max="7424" width="0.85546875" style="5"/>
    <col min="7425" max="7425" width="2.42578125" style="5" customWidth="1"/>
    <col min="7426" max="7523" width="0.85546875" style="5"/>
    <col min="7524" max="7525" width="1.7109375" style="5" customWidth="1"/>
    <col min="7526" max="7549" width="0.85546875" style="5"/>
    <col min="7550" max="7550" width="0.5703125" style="5" customWidth="1"/>
    <col min="7551" max="7551" width="0" style="5" hidden="1" customWidth="1"/>
    <col min="7552" max="7561" width="0.85546875" style="5"/>
    <col min="7562" max="7562" width="0" style="5" hidden="1" customWidth="1"/>
    <col min="7563" max="7578" width="0.85546875" style="5"/>
    <col min="7579" max="7579" width="0.5703125" style="5" customWidth="1"/>
    <col min="7580" max="7580" width="0" style="5" hidden="1" customWidth="1"/>
    <col min="7581" max="7581" width="0.42578125" style="5" customWidth="1"/>
    <col min="7582" max="7582" width="0" style="5" hidden="1" customWidth="1"/>
    <col min="7583" max="7583" width="0.85546875" style="5"/>
    <col min="7584" max="7585" width="0" style="5" hidden="1" customWidth="1"/>
    <col min="7586" max="7589" width="0.85546875" style="5"/>
    <col min="7590" max="7590" width="3.42578125" style="5" customWidth="1"/>
    <col min="7591" max="7591" width="11.7109375" style="5" customWidth="1"/>
    <col min="7592" max="7592" width="11.85546875" style="5" customWidth="1"/>
    <col min="7593" max="7593" width="9.7109375" style="5" customWidth="1"/>
    <col min="7594" max="7594" width="8.140625" style="5" customWidth="1"/>
    <col min="7595" max="7595" width="6.28515625" style="5" customWidth="1"/>
    <col min="7596" max="7680" width="0.85546875" style="5"/>
    <col min="7681" max="7681" width="2.42578125" style="5" customWidth="1"/>
    <col min="7682" max="7779" width="0.85546875" style="5"/>
    <col min="7780" max="7781" width="1.7109375" style="5" customWidth="1"/>
    <col min="7782" max="7805" width="0.85546875" style="5"/>
    <col min="7806" max="7806" width="0.5703125" style="5" customWidth="1"/>
    <col min="7807" max="7807" width="0" style="5" hidden="1" customWidth="1"/>
    <col min="7808" max="7817" width="0.85546875" style="5"/>
    <col min="7818" max="7818" width="0" style="5" hidden="1" customWidth="1"/>
    <col min="7819" max="7834" width="0.85546875" style="5"/>
    <col min="7835" max="7835" width="0.5703125" style="5" customWidth="1"/>
    <col min="7836" max="7836" width="0" style="5" hidden="1" customWidth="1"/>
    <col min="7837" max="7837" width="0.42578125" style="5" customWidth="1"/>
    <col min="7838" max="7838" width="0" style="5" hidden="1" customWidth="1"/>
    <col min="7839" max="7839" width="0.85546875" style="5"/>
    <col min="7840" max="7841" width="0" style="5" hidden="1" customWidth="1"/>
    <col min="7842" max="7845" width="0.85546875" style="5"/>
    <col min="7846" max="7846" width="3.42578125" style="5" customWidth="1"/>
    <col min="7847" max="7847" width="11.7109375" style="5" customWidth="1"/>
    <col min="7848" max="7848" width="11.85546875" style="5" customWidth="1"/>
    <col min="7849" max="7849" width="9.7109375" style="5" customWidth="1"/>
    <col min="7850" max="7850" width="8.140625" style="5" customWidth="1"/>
    <col min="7851" max="7851" width="6.28515625" style="5" customWidth="1"/>
    <col min="7852" max="7936" width="0.85546875" style="5"/>
    <col min="7937" max="7937" width="2.42578125" style="5" customWidth="1"/>
    <col min="7938" max="8035" width="0.85546875" style="5"/>
    <col min="8036" max="8037" width="1.7109375" style="5" customWidth="1"/>
    <col min="8038" max="8061" width="0.85546875" style="5"/>
    <col min="8062" max="8062" width="0.5703125" style="5" customWidth="1"/>
    <col min="8063" max="8063" width="0" style="5" hidden="1" customWidth="1"/>
    <col min="8064" max="8073" width="0.85546875" style="5"/>
    <col min="8074" max="8074" width="0" style="5" hidden="1" customWidth="1"/>
    <col min="8075" max="8090" width="0.85546875" style="5"/>
    <col min="8091" max="8091" width="0.5703125" style="5" customWidth="1"/>
    <col min="8092" max="8092" width="0" style="5" hidden="1" customWidth="1"/>
    <col min="8093" max="8093" width="0.42578125" style="5" customWidth="1"/>
    <col min="8094" max="8094" width="0" style="5" hidden="1" customWidth="1"/>
    <col min="8095" max="8095" width="0.85546875" style="5"/>
    <col min="8096" max="8097" width="0" style="5" hidden="1" customWidth="1"/>
    <col min="8098" max="8101" width="0.85546875" style="5"/>
    <col min="8102" max="8102" width="3.42578125" style="5" customWidth="1"/>
    <col min="8103" max="8103" width="11.7109375" style="5" customWidth="1"/>
    <col min="8104" max="8104" width="11.85546875" style="5" customWidth="1"/>
    <col min="8105" max="8105" width="9.7109375" style="5" customWidth="1"/>
    <col min="8106" max="8106" width="8.140625" style="5" customWidth="1"/>
    <col min="8107" max="8107" width="6.28515625" style="5" customWidth="1"/>
    <col min="8108" max="8192" width="0.85546875" style="5"/>
    <col min="8193" max="8193" width="2.42578125" style="5" customWidth="1"/>
    <col min="8194" max="8291" width="0.85546875" style="5"/>
    <col min="8292" max="8293" width="1.7109375" style="5" customWidth="1"/>
    <col min="8294" max="8317" width="0.85546875" style="5"/>
    <col min="8318" max="8318" width="0.5703125" style="5" customWidth="1"/>
    <col min="8319" max="8319" width="0" style="5" hidden="1" customWidth="1"/>
    <col min="8320" max="8329" width="0.85546875" style="5"/>
    <col min="8330" max="8330" width="0" style="5" hidden="1" customWidth="1"/>
    <col min="8331" max="8346" width="0.85546875" style="5"/>
    <col min="8347" max="8347" width="0.5703125" style="5" customWidth="1"/>
    <col min="8348" max="8348" width="0" style="5" hidden="1" customWidth="1"/>
    <col min="8349" max="8349" width="0.42578125" style="5" customWidth="1"/>
    <col min="8350" max="8350" width="0" style="5" hidden="1" customWidth="1"/>
    <col min="8351" max="8351" width="0.85546875" style="5"/>
    <col min="8352" max="8353" width="0" style="5" hidden="1" customWidth="1"/>
    <col min="8354" max="8357" width="0.85546875" style="5"/>
    <col min="8358" max="8358" width="3.42578125" style="5" customWidth="1"/>
    <col min="8359" max="8359" width="11.7109375" style="5" customWidth="1"/>
    <col min="8360" max="8360" width="11.85546875" style="5" customWidth="1"/>
    <col min="8361" max="8361" width="9.7109375" style="5" customWidth="1"/>
    <col min="8362" max="8362" width="8.140625" style="5" customWidth="1"/>
    <col min="8363" max="8363" width="6.28515625" style="5" customWidth="1"/>
    <col min="8364" max="8448" width="0.85546875" style="5"/>
    <col min="8449" max="8449" width="2.42578125" style="5" customWidth="1"/>
    <col min="8450" max="8547" width="0.85546875" style="5"/>
    <col min="8548" max="8549" width="1.7109375" style="5" customWidth="1"/>
    <col min="8550" max="8573" width="0.85546875" style="5"/>
    <col min="8574" max="8574" width="0.5703125" style="5" customWidth="1"/>
    <col min="8575" max="8575" width="0" style="5" hidden="1" customWidth="1"/>
    <col min="8576" max="8585" width="0.85546875" style="5"/>
    <col min="8586" max="8586" width="0" style="5" hidden="1" customWidth="1"/>
    <col min="8587" max="8602" width="0.85546875" style="5"/>
    <col min="8603" max="8603" width="0.5703125" style="5" customWidth="1"/>
    <col min="8604" max="8604" width="0" style="5" hidden="1" customWidth="1"/>
    <col min="8605" max="8605" width="0.42578125" style="5" customWidth="1"/>
    <col min="8606" max="8606" width="0" style="5" hidden="1" customWidth="1"/>
    <col min="8607" max="8607" width="0.85546875" style="5"/>
    <col min="8608" max="8609" width="0" style="5" hidden="1" customWidth="1"/>
    <col min="8610" max="8613" width="0.85546875" style="5"/>
    <col min="8614" max="8614" width="3.42578125" style="5" customWidth="1"/>
    <col min="8615" max="8615" width="11.7109375" style="5" customWidth="1"/>
    <col min="8616" max="8616" width="11.85546875" style="5" customWidth="1"/>
    <col min="8617" max="8617" width="9.7109375" style="5" customWidth="1"/>
    <col min="8618" max="8618" width="8.140625" style="5" customWidth="1"/>
    <col min="8619" max="8619" width="6.28515625" style="5" customWidth="1"/>
    <col min="8620" max="8704" width="0.85546875" style="5"/>
    <col min="8705" max="8705" width="2.42578125" style="5" customWidth="1"/>
    <col min="8706" max="8803" width="0.85546875" style="5"/>
    <col min="8804" max="8805" width="1.7109375" style="5" customWidth="1"/>
    <col min="8806" max="8829" width="0.85546875" style="5"/>
    <col min="8830" max="8830" width="0.5703125" style="5" customWidth="1"/>
    <col min="8831" max="8831" width="0" style="5" hidden="1" customWidth="1"/>
    <col min="8832" max="8841" width="0.85546875" style="5"/>
    <col min="8842" max="8842" width="0" style="5" hidden="1" customWidth="1"/>
    <col min="8843" max="8858" width="0.85546875" style="5"/>
    <col min="8859" max="8859" width="0.5703125" style="5" customWidth="1"/>
    <col min="8860" max="8860" width="0" style="5" hidden="1" customWidth="1"/>
    <col min="8861" max="8861" width="0.42578125" style="5" customWidth="1"/>
    <col min="8862" max="8862" width="0" style="5" hidden="1" customWidth="1"/>
    <col min="8863" max="8863" width="0.85546875" style="5"/>
    <col min="8864" max="8865" width="0" style="5" hidden="1" customWidth="1"/>
    <col min="8866" max="8869" width="0.85546875" style="5"/>
    <col min="8870" max="8870" width="3.42578125" style="5" customWidth="1"/>
    <col min="8871" max="8871" width="11.7109375" style="5" customWidth="1"/>
    <col min="8872" max="8872" width="11.85546875" style="5" customWidth="1"/>
    <col min="8873" max="8873" width="9.7109375" style="5" customWidth="1"/>
    <col min="8874" max="8874" width="8.140625" style="5" customWidth="1"/>
    <col min="8875" max="8875" width="6.28515625" style="5" customWidth="1"/>
    <col min="8876" max="8960" width="0.85546875" style="5"/>
    <col min="8961" max="8961" width="2.42578125" style="5" customWidth="1"/>
    <col min="8962" max="9059" width="0.85546875" style="5"/>
    <col min="9060" max="9061" width="1.7109375" style="5" customWidth="1"/>
    <col min="9062" max="9085" width="0.85546875" style="5"/>
    <col min="9086" max="9086" width="0.5703125" style="5" customWidth="1"/>
    <col min="9087" max="9087" width="0" style="5" hidden="1" customWidth="1"/>
    <col min="9088" max="9097" width="0.85546875" style="5"/>
    <col min="9098" max="9098" width="0" style="5" hidden="1" customWidth="1"/>
    <col min="9099" max="9114" width="0.85546875" style="5"/>
    <col min="9115" max="9115" width="0.5703125" style="5" customWidth="1"/>
    <col min="9116" max="9116" width="0" style="5" hidden="1" customWidth="1"/>
    <col min="9117" max="9117" width="0.42578125" style="5" customWidth="1"/>
    <col min="9118" max="9118" width="0" style="5" hidden="1" customWidth="1"/>
    <col min="9119" max="9119" width="0.85546875" style="5"/>
    <col min="9120" max="9121" width="0" style="5" hidden="1" customWidth="1"/>
    <col min="9122" max="9125" width="0.85546875" style="5"/>
    <col min="9126" max="9126" width="3.42578125" style="5" customWidth="1"/>
    <col min="9127" max="9127" width="11.7109375" style="5" customWidth="1"/>
    <col min="9128" max="9128" width="11.85546875" style="5" customWidth="1"/>
    <col min="9129" max="9129" width="9.7109375" style="5" customWidth="1"/>
    <col min="9130" max="9130" width="8.140625" style="5" customWidth="1"/>
    <col min="9131" max="9131" width="6.28515625" style="5" customWidth="1"/>
    <col min="9132" max="9216" width="0.85546875" style="5"/>
    <col min="9217" max="9217" width="2.42578125" style="5" customWidth="1"/>
    <col min="9218" max="9315" width="0.85546875" style="5"/>
    <col min="9316" max="9317" width="1.7109375" style="5" customWidth="1"/>
    <col min="9318" max="9341" width="0.85546875" style="5"/>
    <col min="9342" max="9342" width="0.5703125" style="5" customWidth="1"/>
    <col min="9343" max="9343" width="0" style="5" hidden="1" customWidth="1"/>
    <col min="9344" max="9353" width="0.85546875" style="5"/>
    <col min="9354" max="9354" width="0" style="5" hidden="1" customWidth="1"/>
    <col min="9355" max="9370" width="0.85546875" style="5"/>
    <col min="9371" max="9371" width="0.5703125" style="5" customWidth="1"/>
    <col min="9372" max="9372" width="0" style="5" hidden="1" customWidth="1"/>
    <col min="9373" max="9373" width="0.42578125" style="5" customWidth="1"/>
    <col min="9374" max="9374" width="0" style="5" hidden="1" customWidth="1"/>
    <col min="9375" max="9375" width="0.85546875" style="5"/>
    <col min="9376" max="9377" width="0" style="5" hidden="1" customWidth="1"/>
    <col min="9378" max="9381" width="0.85546875" style="5"/>
    <col min="9382" max="9382" width="3.42578125" style="5" customWidth="1"/>
    <col min="9383" max="9383" width="11.7109375" style="5" customWidth="1"/>
    <col min="9384" max="9384" width="11.85546875" style="5" customWidth="1"/>
    <col min="9385" max="9385" width="9.7109375" style="5" customWidth="1"/>
    <col min="9386" max="9386" width="8.140625" style="5" customWidth="1"/>
    <col min="9387" max="9387" width="6.28515625" style="5" customWidth="1"/>
    <col min="9388" max="9472" width="0.85546875" style="5"/>
    <col min="9473" max="9473" width="2.42578125" style="5" customWidth="1"/>
    <col min="9474" max="9571" width="0.85546875" style="5"/>
    <col min="9572" max="9573" width="1.7109375" style="5" customWidth="1"/>
    <col min="9574" max="9597" width="0.85546875" style="5"/>
    <col min="9598" max="9598" width="0.5703125" style="5" customWidth="1"/>
    <col min="9599" max="9599" width="0" style="5" hidden="1" customWidth="1"/>
    <col min="9600" max="9609" width="0.85546875" style="5"/>
    <col min="9610" max="9610" width="0" style="5" hidden="1" customWidth="1"/>
    <col min="9611" max="9626" width="0.85546875" style="5"/>
    <col min="9627" max="9627" width="0.5703125" style="5" customWidth="1"/>
    <col min="9628" max="9628" width="0" style="5" hidden="1" customWidth="1"/>
    <col min="9629" max="9629" width="0.42578125" style="5" customWidth="1"/>
    <col min="9630" max="9630" width="0" style="5" hidden="1" customWidth="1"/>
    <col min="9631" max="9631" width="0.85546875" style="5"/>
    <col min="9632" max="9633" width="0" style="5" hidden="1" customWidth="1"/>
    <col min="9634" max="9637" width="0.85546875" style="5"/>
    <col min="9638" max="9638" width="3.42578125" style="5" customWidth="1"/>
    <col min="9639" max="9639" width="11.7109375" style="5" customWidth="1"/>
    <col min="9640" max="9640" width="11.85546875" style="5" customWidth="1"/>
    <col min="9641" max="9641" width="9.7109375" style="5" customWidth="1"/>
    <col min="9642" max="9642" width="8.140625" style="5" customWidth="1"/>
    <col min="9643" max="9643" width="6.28515625" style="5" customWidth="1"/>
    <col min="9644" max="9728" width="0.85546875" style="5"/>
    <col min="9729" max="9729" width="2.42578125" style="5" customWidth="1"/>
    <col min="9730" max="9827" width="0.85546875" style="5"/>
    <col min="9828" max="9829" width="1.7109375" style="5" customWidth="1"/>
    <col min="9830" max="9853" width="0.85546875" style="5"/>
    <col min="9854" max="9854" width="0.5703125" style="5" customWidth="1"/>
    <col min="9855" max="9855" width="0" style="5" hidden="1" customWidth="1"/>
    <col min="9856" max="9865" width="0.85546875" style="5"/>
    <col min="9866" max="9866" width="0" style="5" hidden="1" customWidth="1"/>
    <col min="9867" max="9882" width="0.85546875" style="5"/>
    <col min="9883" max="9883" width="0.5703125" style="5" customWidth="1"/>
    <col min="9884" max="9884" width="0" style="5" hidden="1" customWidth="1"/>
    <col min="9885" max="9885" width="0.42578125" style="5" customWidth="1"/>
    <col min="9886" max="9886" width="0" style="5" hidden="1" customWidth="1"/>
    <col min="9887" max="9887" width="0.85546875" style="5"/>
    <col min="9888" max="9889" width="0" style="5" hidden="1" customWidth="1"/>
    <col min="9890" max="9893" width="0.85546875" style="5"/>
    <col min="9894" max="9894" width="3.42578125" style="5" customWidth="1"/>
    <col min="9895" max="9895" width="11.7109375" style="5" customWidth="1"/>
    <col min="9896" max="9896" width="11.85546875" style="5" customWidth="1"/>
    <col min="9897" max="9897" width="9.7109375" style="5" customWidth="1"/>
    <col min="9898" max="9898" width="8.140625" style="5" customWidth="1"/>
    <col min="9899" max="9899" width="6.28515625" style="5" customWidth="1"/>
    <col min="9900" max="9984" width="0.85546875" style="5"/>
    <col min="9985" max="9985" width="2.42578125" style="5" customWidth="1"/>
    <col min="9986" max="10083" width="0.85546875" style="5"/>
    <col min="10084" max="10085" width="1.7109375" style="5" customWidth="1"/>
    <col min="10086" max="10109" width="0.85546875" style="5"/>
    <col min="10110" max="10110" width="0.5703125" style="5" customWidth="1"/>
    <col min="10111" max="10111" width="0" style="5" hidden="1" customWidth="1"/>
    <col min="10112" max="10121" width="0.85546875" style="5"/>
    <col min="10122" max="10122" width="0" style="5" hidden="1" customWidth="1"/>
    <col min="10123" max="10138" width="0.85546875" style="5"/>
    <col min="10139" max="10139" width="0.5703125" style="5" customWidth="1"/>
    <col min="10140" max="10140" width="0" style="5" hidden="1" customWidth="1"/>
    <col min="10141" max="10141" width="0.42578125" style="5" customWidth="1"/>
    <col min="10142" max="10142" width="0" style="5" hidden="1" customWidth="1"/>
    <col min="10143" max="10143" width="0.85546875" style="5"/>
    <col min="10144" max="10145" width="0" style="5" hidden="1" customWidth="1"/>
    <col min="10146" max="10149" width="0.85546875" style="5"/>
    <col min="10150" max="10150" width="3.42578125" style="5" customWidth="1"/>
    <col min="10151" max="10151" width="11.7109375" style="5" customWidth="1"/>
    <col min="10152" max="10152" width="11.85546875" style="5" customWidth="1"/>
    <col min="10153" max="10153" width="9.7109375" style="5" customWidth="1"/>
    <col min="10154" max="10154" width="8.140625" style="5" customWidth="1"/>
    <col min="10155" max="10155" width="6.28515625" style="5" customWidth="1"/>
    <col min="10156" max="10240" width="0.85546875" style="5"/>
    <col min="10241" max="10241" width="2.42578125" style="5" customWidth="1"/>
    <col min="10242" max="10339" width="0.85546875" style="5"/>
    <col min="10340" max="10341" width="1.7109375" style="5" customWidth="1"/>
    <col min="10342" max="10365" width="0.85546875" style="5"/>
    <col min="10366" max="10366" width="0.5703125" style="5" customWidth="1"/>
    <col min="10367" max="10367" width="0" style="5" hidden="1" customWidth="1"/>
    <col min="10368" max="10377" width="0.85546875" style="5"/>
    <col min="10378" max="10378" width="0" style="5" hidden="1" customWidth="1"/>
    <col min="10379" max="10394" width="0.85546875" style="5"/>
    <col min="10395" max="10395" width="0.5703125" style="5" customWidth="1"/>
    <col min="10396" max="10396" width="0" style="5" hidden="1" customWidth="1"/>
    <col min="10397" max="10397" width="0.42578125" style="5" customWidth="1"/>
    <col min="10398" max="10398" width="0" style="5" hidden="1" customWidth="1"/>
    <col min="10399" max="10399" width="0.85546875" style="5"/>
    <col min="10400" max="10401" width="0" style="5" hidden="1" customWidth="1"/>
    <col min="10402" max="10405" width="0.85546875" style="5"/>
    <col min="10406" max="10406" width="3.42578125" style="5" customWidth="1"/>
    <col min="10407" max="10407" width="11.7109375" style="5" customWidth="1"/>
    <col min="10408" max="10408" width="11.85546875" style="5" customWidth="1"/>
    <col min="10409" max="10409" width="9.7109375" style="5" customWidth="1"/>
    <col min="10410" max="10410" width="8.140625" style="5" customWidth="1"/>
    <col min="10411" max="10411" width="6.28515625" style="5" customWidth="1"/>
    <col min="10412" max="10496" width="0.85546875" style="5"/>
    <col min="10497" max="10497" width="2.42578125" style="5" customWidth="1"/>
    <col min="10498" max="10595" width="0.85546875" style="5"/>
    <col min="10596" max="10597" width="1.7109375" style="5" customWidth="1"/>
    <col min="10598" max="10621" width="0.85546875" style="5"/>
    <col min="10622" max="10622" width="0.5703125" style="5" customWidth="1"/>
    <col min="10623" max="10623" width="0" style="5" hidden="1" customWidth="1"/>
    <col min="10624" max="10633" width="0.85546875" style="5"/>
    <col min="10634" max="10634" width="0" style="5" hidden="1" customWidth="1"/>
    <col min="10635" max="10650" width="0.85546875" style="5"/>
    <col min="10651" max="10651" width="0.5703125" style="5" customWidth="1"/>
    <col min="10652" max="10652" width="0" style="5" hidden="1" customWidth="1"/>
    <col min="10653" max="10653" width="0.42578125" style="5" customWidth="1"/>
    <col min="10654" max="10654" width="0" style="5" hidden="1" customWidth="1"/>
    <col min="10655" max="10655" width="0.85546875" style="5"/>
    <col min="10656" max="10657" width="0" style="5" hidden="1" customWidth="1"/>
    <col min="10658" max="10661" width="0.85546875" style="5"/>
    <col min="10662" max="10662" width="3.42578125" style="5" customWidth="1"/>
    <col min="10663" max="10663" width="11.7109375" style="5" customWidth="1"/>
    <col min="10664" max="10664" width="11.85546875" style="5" customWidth="1"/>
    <col min="10665" max="10665" width="9.7109375" style="5" customWidth="1"/>
    <col min="10666" max="10666" width="8.140625" style="5" customWidth="1"/>
    <col min="10667" max="10667" width="6.28515625" style="5" customWidth="1"/>
    <col min="10668" max="10752" width="0.85546875" style="5"/>
    <col min="10753" max="10753" width="2.42578125" style="5" customWidth="1"/>
    <col min="10754" max="10851" width="0.85546875" style="5"/>
    <col min="10852" max="10853" width="1.7109375" style="5" customWidth="1"/>
    <col min="10854" max="10877" width="0.85546875" style="5"/>
    <col min="10878" max="10878" width="0.5703125" style="5" customWidth="1"/>
    <col min="10879" max="10879" width="0" style="5" hidden="1" customWidth="1"/>
    <col min="10880" max="10889" width="0.85546875" style="5"/>
    <col min="10890" max="10890" width="0" style="5" hidden="1" customWidth="1"/>
    <col min="10891" max="10906" width="0.85546875" style="5"/>
    <col min="10907" max="10907" width="0.5703125" style="5" customWidth="1"/>
    <col min="10908" max="10908" width="0" style="5" hidden="1" customWidth="1"/>
    <col min="10909" max="10909" width="0.42578125" style="5" customWidth="1"/>
    <col min="10910" max="10910" width="0" style="5" hidden="1" customWidth="1"/>
    <col min="10911" max="10911" width="0.85546875" style="5"/>
    <col min="10912" max="10913" width="0" style="5" hidden="1" customWidth="1"/>
    <col min="10914" max="10917" width="0.85546875" style="5"/>
    <col min="10918" max="10918" width="3.42578125" style="5" customWidth="1"/>
    <col min="10919" max="10919" width="11.7109375" style="5" customWidth="1"/>
    <col min="10920" max="10920" width="11.85546875" style="5" customWidth="1"/>
    <col min="10921" max="10921" width="9.7109375" style="5" customWidth="1"/>
    <col min="10922" max="10922" width="8.140625" style="5" customWidth="1"/>
    <col min="10923" max="10923" width="6.28515625" style="5" customWidth="1"/>
    <col min="10924" max="11008" width="0.85546875" style="5"/>
    <col min="11009" max="11009" width="2.42578125" style="5" customWidth="1"/>
    <col min="11010" max="11107" width="0.85546875" style="5"/>
    <col min="11108" max="11109" width="1.7109375" style="5" customWidth="1"/>
    <col min="11110" max="11133" width="0.85546875" style="5"/>
    <col min="11134" max="11134" width="0.5703125" style="5" customWidth="1"/>
    <col min="11135" max="11135" width="0" style="5" hidden="1" customWidth="1"/>
    <col min="11136" max="11145" width="0.85546875" style="5"/>
    <col min="11146" max="11146" width="0" style="5" hidden="1" customWidth="1"/>
    <col min="11147" max="11162" width="0.85546875" style="5"/>
    <col min="11163" max="11163" width="0.5703125" style="5" customWidth="1"/>
    <col min="11164" max="11164" width="0" style="5" hidden="1" customWidth="1"/>
    <col min="11165" max="11165" width="0.42578125" style="5" customWidth="1"/>
    <col min="11166" max="11166" width="0" style="5" hidden="1" customWidth="1"/>
    <col min="11167" max="11167" width="0.85546875" style="5"/>
    <col min="11168" max="11169" width="0" style="5" hidden="1" customWidth="1"/>
    <col min="11170" max="11173" width="0.85546875" style="5"/>
    <col min="11174" max="11174" width="3.42578125" style="5" customWidth="1"/>
    <col min="11175" max="11175" width="11.7109375" style="5" customWidth="1"/>
    <col min="11176" max="11176" width="11.85546875" style="5" customWidth="1"/>
    <col min="11177" max="11177" width="9.7109375" style="5" customWidth="1"/>
    <col min="11178" max="11178" width="8.140625" style="5" customWidth="1"/>
    <col min="11179" max="11179" width="6.28515625" style="5" customWidth="1"/>
    <col min="11180" max="11264" width="0.85546875" style="5"/>
    <col min="11265" max="11265" width="2.42578125" style="5" customWidth="1"/>
    <col min="11266" max="11363" width="0.85546875" style="5"/>
    <col min="11364" max="11365" width="1.7109375" style="5" customWidth="1"/>
    <col min="11366" max="11389" width="0.85546875" style="5"/>
    <col min="11390" max="11390" width="0.5703125" style="5" customWidth="1"/>
    <col min="11391" max="11391" width="0" style="5" hidden="1" customWidth="1"/>
    <col min="11392" max="11401" width="0.85546875" style="5"/>
    <col min="11402" max="11402" width="0" style="5" hidden="1" customWidth="1"/>
    <col min="11403" max="11418" width="0.85546875" style="5"/>
    <col min="11419" max="11419" width="0.5703125" style="5" customWidth="1"/>
    <col min="11420" max="11420" width="0" style="5" hidden="1" customWidth="1"/>
    <col min="11421" max="11421" width="0.42578125" style="5" customWidth="1"/>
    <col min="11422" max="11422" width="0" style="5" hidden="1" customWidth="1"/>
    <col min="11423" max="11423" width="0.85546875" style="5"/>
    <col min="11424" max="11425" width="0" style="5" hidden="1" customWidth="1"/>
    <col min="11426" max="11429" width="0.85546875" style="5"/>
    <col min="11430" max="11430" width="3.42578125" style="5" customWidth="1"/>
    <col min="11431" max="11431" width="11.7109375" style="5" customWidth="1"/>
    <col min="11432" max="11432" width="11.85546875" style="5" customWidth="1"/>
    <col min="11433" max="11433" width="9.7109375" style="5" customWidth="1"/>
    <col min="11434" max="11434" width="8.140625" style="5" customWidth="1"/>
    <col min="11435" max="11435" width="6.28515625" style="5" customWidth="1"/>
    <col min="11436" max="11520" width="0.85546875" style="5"/>
    <col min="11521" max="11521" width="2.42578125" style="5" customWidth="1"/>
    <col min="11522" max="11619" width="0.85546875" style="5"/>
    <col min="11620" max="11621" width="1.7109375" style="5" customWidth="1"/>
    <col min="11622" max="11645" width="0.85546875" style="5"/>
    <col min="11646" max="11646" width="0.5703125" style="5" customWidth="1"/>
    <col min="11647" max="11647" width="0" style="5" hidden="1" customWidth="1"/>
    <col min="11648" max="11657" width="0.85546875" style="5"/>
    <col min="11658" max="11658" width="0" style="5" hidden="1" customWidth="1"/>
    <col min="11659" max="11674" width="0.85546875" style="5"/>
    <col min="11675" max="11675" width="0.5703125" style="5" customWidth="1"/>
    <col min="11676" max="11676" width="0" style="5" hidden="1" customWidth="1"/>
    <col min="11677" max="11677" width="0.42578125" style="5" customWidth="1"/>
    <col min="11678" max="11678" width="0" style="5" hidden="1" customWidth="1"/>
    <col min="11679" max="11679" width="0.85546875" style="5"/>
    <col min="11680" max="11681" width="0" style="5" hidden="1" customWidth="1"/>
    <col min="11682" max="11685" width="0.85546875" style="5"/>
    <col min="11686" max="11686" width="3.42578125" style="5" customWidth="1"/>
    <col min="11687" max="11687" width="11.7109375" style="5" customWidth="1"/>
    <col min="11688" max="11688" width="11.85546875" style="5" customWidth="1"/>
    <col min="11689" max="11689" width="9.7109375" style="5" customWidth="1"/>
    <col min="11690" max="11690" width="8.140625" style="5" customWidth="1"/>
    <col min="11691" max="11691" width="6.28515625" style="5" customWidth="1"/>
    <col min="11692" max="11776" width="0.85546875" style="5"/>
    <col min="11777" max="11777" width="2.42578125" style="5" customWidth="1"/>
    <col min="11778" max="11875" width="0.85546875" style="5"/>
    <col min="11876" max="11877" width="1.7109375" style="5" customWidth="1"/>
    <col min="11878" max="11901" width="0.85546875" style="5"/>
    <col min="11902" max="11902" width="0.5703125" style="5" customWidth="1"/>
    <col min="11903" max="11903" width="0" style="5" hidden="1" customWidth="1"/>
    <col min="11904" max="11913" width="0.85546875" style="5"/>
    <col min="11914" max="11914" width="0" style="5" hidden="1" customWidth="1"/>
    <col min="11915" max="11930" width="0.85546875" style="5"/>
    <col min="11931" max="11931" width="0.5703125" style="5" customWidth="1"/>
    <col min="11932" max="11932" width="0" style="5" hidden="1" customWidth="1"/>
    <col min="11933" max="11933" width="0.42578125" style="5" customWidth="1"/>
    <col min="11934" max="11934" width="0" style="5" hidden="1" customWidth="1"/>
    <col min="11935" max="11935" width="0.85546875" style="5"/>
    <col min="11936" max="11937" width="0" style="5" hidden="1" customWidth="1"/>
    <col min="11938" max="11941" width="0.85546875" style="5"/>
    <col min="11942" max="11942" width="3.42578125" style="5" customWidth="1"/>
    <col min="11943" max="11943" width="11.7109375" style="5" customWidth="1"/>
    <col min="11944" max="11944" width="11.85546875" style="5" customWidth="1"/>
    <col min="11945" max="11945" width="9.7109375" style="5" customWidth="1"/>
    <col min="11946" max="11946" width="8.140625" style="5" customWidth="1"/>
    <col min="11947" max="11947" width="6.28515625" style="5" customWidth="1"/>
    <col min="11948" max="12032" width="0.85546875" style="5"/>
    <col min="12033" max="12033" width="2.42578125" style="5" customWidth="1"/>
    <col min="12034" max="12131" width="0.85546875" style="5"/>
    <col min="12132" max="12133" width="1.7109375" style="5" customWidth="1"/>
    <col min="12134" max="12157" width="0.85546875" style="5"/>
    <col min="12158" max="12158" width="0.5703125" style="5" customWidth="1"/>
    <col min="12159" max="12159" width="0" style="5" hidden="1" customWidth="1"/>
    <col min="12160" max="12169" width="0.85546875" style="5"/>
    <col min="12170" max="12170" width="0" style="5" hidden="1" customWidth="1"/>
    <col min="12171" max="12186" width="0.85546875" style="5"/>
    <col min="12187" max="12187" width="0.5703125" style="5" customWidth="1"/>
    <col min="12188" max="12188" width="0" style="5" hidden="1" customWidth="1"/>
    <col min="12189" max="12189" width="0.42578125" style="5" customWidth="1"/>
    <col min="12190" max="12190" width="0" style="5" hidden="1" customWidth="1"/>
    <col min="12191" max="12191" width="0.85546875" style="5"/>
    <col min="12192" max="12193" width="0" style="5" hidden="1" customWidth="1"/>
    <col min="12194" max="12197" width="0.85546875" style="5"/>
    <col min="12198" max="12198" width="3.42578125" style="5" customWidth="1"/>
    <col min="12199" max="12199" width="11.7109375" style="5" customWidth="1"/>
    <col min="12200" max="12200" width="11.85546875" style="5" customWidth="1"/>
    <col min="12201" max="12201" width="9.7109375" style="5" customWidth="1"/>
    <col min="12202" max="12202" width="8.140625" style="5" customWidth="1"/>
    <col min="12203" max="12203" width="6.28515625" style="5" customWidth="1"/>
    <col min="12204" max="12288" width="0.85546875" style="5"/>
    <col min="12289" max="12289" width="2.42578125" style="5" customWidth="1"/>
    <col min="12290" max="12387" width="0.85546875" style="5"/>
    <col min="12388" max="12389" width="1.7109375" style="5" customWidth="1"/>
    <col min="12390" max="12413" width="0.85546875" style="5"/>
    <col min="12414" max="12414" width="0.5703125" style="5" customWidth="1"/>
    <col min="12415" max="12415" width="0" style="5" hidden="1" customWidth="1"/>
    <col min="12416" max="12425" width="0.85546875" style="5"/>
    <col min="12426" max="12426" width="0" style="5" hidden="1" customWidth="1"/>
    <col min="12427" max="12442" width="0.85546875" style="5"/>
    <col min="12443" max="12443" width="0.5703125" style="5" customWidth="1"/>
    <col min="12444" max="12444" width="0" style="5" hidden="1" customWidth="1"/>
    <col min="12445" max="12445" width="0.42578125" style="5" customWidth="1"/>
    <col min="12446" max="12446" width="0" style="5" hidden="1" customWidth="1"/>
    <col min="12447" max="12447" width="0.85546875" style="5"/>
    <col min="12448" max="12449" width="0" style="5" hidden="1" customWidth="1"/>
    <col min="12450" max="12453" width="0.85546875" style="5"/>
    <col min="12454" max="12454" width="3.42578125" style="5" customWidth="1"/>
    <col min="12455" max="12455" width="11.7109375" style="5" customWidth="1"/>
    <col min="12456" max="12456" width="11.85546875" style="5" customWidth="1"/>
    <col min="12457" max="12457" width="9.7109375" style="5" customWidth="1"/>
    <col min="12458" max="12458" width="8.140625" style="5" customWidth="1"/>
    <col min="12459" max="12459" width="6.28515625" style="5" customWidth="1"/>
    <col min="12460" max="12544" width="0.85546875" style="5"/>
    <col min="12545" max="12545" width="2.42578125" style="5" customWidth="1"/>
    <col min="12546" max="12643" width="0.85546875" style="5"/>
    <col min="12644" max="12645" width="1.7109375" style="5" customWidth="1"/>
    <col min="12646" max="12669" width="0.85546875" style="5"/>
    <col min="12670" max="12670" width="0.5703125" style="5" customWidth="1"/>
    <col min="12671" max="12671" width="0" style="5" hidden="1" customWidth="1"/>
    <col min="12672" max="12681" width="0.85546875" style="5"/>
    <col min="12682" max="12682" width="0" style="5" hidden="1" customWidth="1"/>
    <col min="12683" max="12698" width="0.85546875" style="5"/>
    <col min="12699" max="12699" width="0.5703125" style="5" customWidth="1"/>
    <col min="12700" max="12700" width="0" style="5" hidden="1" customWidth="1"/>
    <col min="12701" max="12701" width="0.42578125" style="5" customWidth="1"/>
    <col min="12702" max="12702" width="0" style="5" hidden="1" customWidth="1"/>
    <col min="12703" max="12703" width="0.85546875" style="5"/>
    <col min="12704" max="12705" width="0" style="5" hidden="1" customWidth="1"/>
    <col min="12706" max="12709" width="0.85546875" style="5"/>
    <col min="12710" max="12710" width="3.42578125" style="5" customWidth="1"/>
    <col min="12711" max="12711" width="11.7109375" style="5" customWidth="1"/>
    <col min="12712" max="12712" width="11.85546875" style="5" customWidth="1"/>
    <col min="12713" max="12713" width="9.7109375" style="5" customWidth="1"/>
    <col min="12714" max="12714" width="8.140625" style="5" customWidth="1"/>
    <col min="12715" max="12715" width="6.28515625" style="5" customWidth="1"/>
    <col min="12716" max="12800" width="0.85546875" style="5"/>
    <col min="12801" max="12801" width="2.42578125" style="5" customWidth="1"/>
    <col min="12802" max="12899" width="0.85546875" style="5"/>
    <col min="12900" max="12901" width="1.7109375" style="5" customWidth="1"/>
    <col min="12902" max="12925" width="0.85546875" style="5"/>
    <col min="12926" max="12926" width="0.5703125" style="5" customWidth="1"/>
    <col min="12927" max="12927" width="0" style="5" hidden="1" customWidth="1"/>
    <col min="12928" max="12937" width="0.85546875" style="5"/>
    <col min="12938" max="12938" width="0" style="5" hidden="1" customWidth="1"/>
    <col min="12939" max="12954" width="0.85546875" style="5"/>
    <col min="12955" max="12955" width="0.5703125" style="5" customWidth="1"/>
    <col min="12956" max="12956" width="0" style="5" hidden="1" customWidth="1"/>
    <col min="12957" max="12957" width="0.42578125" style="5" customWidth="1"/>
    <col min="12958" max="12958" width="0" style="5" hidden="1" customWidth="1"/>
    <col min="12959" max="12959" width="0.85546875" style="5"/>
    <col min="12960" max="12961" width="0" style="5" hidden="1" customWidth="1"/>
    <col min="12962" max="12965" width="0.85546875" style="5"/>
    <col min="12966" max="12966" width="3.42578125" style="5" customWidth="1"/>
    <col min="12967" max="12967" width="11.7109375" style="5" customWidth="1"/>
    <col min="12968" max="12968" width="11.85546875" style="5" customWidth="1"/>
    <col min="12969" max="12969" width="9.7109375" style="5" customWidth="1"/>
    <col min="12970" max="12970" width="8.140625" style="5" customWidth="1"/>
    <col min="12971" max="12971" width="6.28515625" style="5" customWidth="1"/>
    <col min="12972" max="13056" width="0.85546875" style="5"/>
    <col min="13057" max="13057" width="2.42578125" style="5" customWidth="1"/>
    <col min="13058" max="13155" width="0.85546875" style="5"/>
    <col min="13156" max="13157" width="1.7109375" style="5" customWidth="1"/>
    <col min="13158" max="13181" width="0.85546875" style="5"/>
    <col min="13182" max="13182" width="0.5703125" style="5" customWidth="1"/>
    <col min="13183" max="13183" width="0" style="5" hidden="1" customWidth="1"/>
    <col min="13184" max="13193" width="0.85546875" style="5"/>
    <col min="13194" max="13194" width="0" style="5" hidden="1" customWidth="1"/>
    <col min="13195" max="13210" width="0.85546875" style="5"/>
    <col min="13211" max="13211" width="0.5703125" style="5" customWidth="1"/>
    <col min="13212" max="13212" width="0" style="5" hidden="1" customWidth="1"/>
    <col min="13213" max="13213" width="0.42578125" style="5" customWidth="1"/>
    <col min="13214" max="13214" width="0" style="5" hidden="1" customWidth="1"/>
    <col min="13215" max="13215" width="0.85546875" style="5"/>
    <col min="13216" max="13217" width="0" style="5" hidden="1" customWidth="1"/>
    <col min="13218" max="13221" width="0.85546875" style="5"/>
    <col min="13222" max="13222" width="3.42578125" style="5" customWidth="1"/>
    <col min="13223" max="13223" width="11.7109375" style="5" customWidth="1"/>
    <col min="13224" max="13224" width="11.85546875" style="5" customWidth="1"/>
    <col min="13225" max="13225" width="9.7109375" style="5" customWidth="1"/>
    <col min="13226" max="13226" width="8.140625" style="5" customWidth="1"/>
    <col min="13227" max="13227" width="6.28515625" style="5" customWidth="1"/>
    <col min="13228" max="13312" width="0.85546875" style="5"/>
    <col min="13313" max="13313" width="2.42578125" style="5" customWidth="1"/>
    <col min="13314" max="13411" width="0.85546875" style="5"/>
    <col min="13412" max="13413" width="1.7109375" style="5" customWidth="1"/>
    <col min="13414" max="13437" width="0.85546875" style="5"/>
    <col min="13438" max="13438" width="0.5703125" style="5" customWidth="1"/>
    <col min="13439" max="13439" width="0" style="5" hidden="1" customWidth="1"/>
    <col min="13440" max="13449" width="0.85546875" style="5"/>
    <col min="13450" max="13450" width="0" style="5" hidden="1" customWidth="1"/>
    <col min="13451" max="13466" width="0.85546875" style="5"/>
    <col min="13467" max="13467" width="0.5703125" style="5" customWidth="1"/>
    <col min="13468" max="13468" width="0" style="5" hidden="1" customWidth="1"/>
    <col min="13469" max="13469" width="0.42578125" style="5" customWidth="1"/>
    <col min="13470" max="13470" width="0" style="5" hidden="1" customWidth="1"/>
    <col min="13471" max="13471" width="0.85546875" style="5"/>
    <col min="13472" max="13473" width="0" style="5" hidden="1" customWidth="1"/>
    <col min="13474" max="13477" width="0.85546875" style="5"/>
    <col min="13478" max="13478" width="3.42578125" style="5" customWidth="1"/>
    <col min="13479" max="13479" width="11.7109375" style="5" customWidth="1"/>
    <col min="13480" max="13480" width="11.85546875" style="5" customWidth="1"/>
    <col min="13481" max="13481" width="9.7109375" style="5" customWidth="1"/>
    <col min="13482" max="13482" width="8.140625" style="5" customWidth="1"/>
    <col min="13483" max="13483" width="6.28515625" style="5" customWidth="1"/>
    <col min="13484" max="13568" width="0.85546875" style="5"/>
    <col min="13569" max="13569" width="2.42578125" style="5" customWidth="1"/>
    <col min="13570" max="13667" width="0.85546875" style="5"/>
    <col min="13668" max="13669" width="1.7109375" style="5" customWidth="1"/>
    <col min="13670" max="13693" width="0.85546875" style="5"/>
    <col min="13694" max="13694" width="0.5703125" style="5" customWidth="1"/>
    <col min="13695" max="13695" width="0" style="5" hidden="1" customWidth="1"/>
    <col min="13696" max="13705" width="0.85546875" style="5"/>
    <col min="13706" max="13706" width="0" style="5" hidden="1" customWidth="1"/>
    <col min="13707" max="13722" width="0.85546875" style="5"/>
    <col min="13723" max="13723" width="0.5703125" style="5" customWidth="1"/>
    <col min="13724" max="13724" width="0" style="5" hidden="1" customWidth="1"/>
    <col min="13725" max="13725" width="0.42578125" style="5" customWidth="1"/>
    <col min="13726" max="13726" width="0" style="5" hidden="1" customWidth="1"/>
    <col min="13727" max="13727" width="0.85546875" style="5"/>
    <col min="13728" max="13729" width="0" style="5" hidden="1" customWidth="1"/>
    <col min="13730" max="13733" width="0.85546875" style="5"/>
    <col min="13734" max="13734" width="3.42578125" style="5" customWidth="1"/>
    <col min="13735" max="13735" width="11.7109375" style="5" customWidth="1"/>
    <col min="13736" max="13736" width="11.85546875" style="5" customWidth="1"/>
    <col min="13737" max="13737" width="9.7109375" style="5" customWidth="1"/>
    <col min="13738" max="13738" width="8.140625" style="5" customWidth="1"/>
    <col min="13739" max="13739" width="6.28515625" style="5" customWidth="1"/>
    <col min="13740" max="13824" width="0.85546875" style="5"/>
    <col min="13825" max="13825" width="2.42578125" style="5" customWidth="1"/>
    <col min="13826" max="13923" width="0.85546875" style="5"/>
    <col min="13924" max="13925" width="1.7109375" style="5" customWidth="1"/>
    <col min="13926" max="13949" width="0.85546875" style="5"/>
    <col min="13950" max="13950" width="0.5703125" style="5" customWidth="1"/>
    <col min="13951" max="13951" width="0" style="5" hidden="1" customWidth="1"/>
    <col min="13952" max="13961" width="0.85546875" style="5"/>
    <col min="13962" max="13962" width="0" style="5" hidden="1" customWidth="1"/>
    <col min="13963" max="13978" width="0.85546875" style="5"/>
    <col min="13979" max="13979" width="0.5703125" style="5" customWidth="1"/>
    <col min="13980" max="13980" width="0" style="5" hidden="1" customWidth="1"/>
    <col min="13981" max="13981" width="0.42578125" style="5" customWidth="1"/>
    <col min="13982" max="13982" width="0" style="5" hidden="1" customWidth="1"/>
    <col min="13983" max="13983" width="0.85546875" style="5"/>
    <col min="13984" max="13985" width="0" style="5" hidden="1" customWidth="1"/>
    <col min="13986" max="13989" width="0.85546875" style="5"/>
    <col min="13990" max="13990" width="3.42578125" style="5" customWidth="1"/>
    <col min="13991" max="13991" width="11.7109375" style="5" customWidth="1"/>
    <col min="13992" max="13992" width="11.85546875" style="5" customWidth="1"/>
    <col min="13993" max="13993" width="9.7109375" style="5" customWidth="1"/>
    <col min="13994" max="13994" width="8.140625" style="5" customWidth="1"/>
    <col min="13995" max="13995" width="6.28515625" style="5" customWidth="1"/>
    <col min="13996" max="14080" width="0.85546875" style="5"/>
    <col min="14081" max="14081" width="2.42578125" style="5" customWidth="1"/>
    <col min="14082" max="14179" width="0.85546875" style="5"/>
    <col min="14180" max="14181" width="1.7109375" style="5" customWidth="1"/>
    <col min="14182" max="14205" width="0.85546875" style="5"/>
    <col min="14206" max="14206" width="0.5703125" style="5" customWidth="1"/>
    <col min="14207" max="14207" width="0" style="5" hidden="1" customWidth="1"/>
    <col min="14208" max="14217" width="0.85546875" style="5"/>
    <col min="14218" max="14218" width="0" style="5" hidden="1" customWidth="1"/>
    <col min="14219" max="14234" width="0.85546875" style="5"/>
    <col min="14235" max="14235" width="0.5703125" style="5" customWidth="1"/>
    <col min="14236" max="14236" width="0" style="5" hidden="1" customWidth="1"/>
    <col min="14237" max="14237" width="0.42578125" style="5" customWidth="1"/>
    <col min="14238" max="14238" width="0" style="5" hidden="1" customWidth="1"/>
    <col min="14239" max="14239" width="0.85546875" style="5"/>
    <col min="14240" max="14241" width="0" style="5" hidden="1" customWidth="1"/>
    <col min="14242" max="14245" width="0.85546875" style="5"/>
    <col min="14246" max="14246" width="3.42578125" style="5" customWidth="1"/>
    <col min="14247" max="14247" width="11.7109375" style="5" customWidth="1"/>
    <col min="14248" max="14248" width="11.85546875" style="5" customWidth="1"/>
    <col min="14249" max="14249" width="9.7109375" style="5" customWidth="1"/>
    <col min="14250" max="14250" width="8.140625" style="5" customWidth="1"/>
    <col min="14251" max="14251" width="6.28515625" style="5" customWidth="1"/>
    <col min="14252" max="14336" width="0.85546875" style="5"/>
    <col min="14337" max="14337" width="2.42578125" style="5" customWidth="1"/>
    <col min="14338" max="14435" width="0.85546875" style="5"/>
    <col min="14436" max="14437" width="1.7109375" style="5" customWidth="1"/>
    <col min="14438" max="14461" width="0.85546875" style="5"/>
    <col min="14462" max="14462" width="0.5703125" style="5" customWidth="1"/>
    <col min="14463" max="14463" width="0" style="5" hidden="1" customWidth="1"/>
    <col min="14464" max="14473" width="0.85546875" style="5"/>
    <col min="14474" max="14474" width="0" style="5" hidden="1" customWidth="1"/>
    <col min="14475" max="14490" width="0.85546875" style="5"/>
    <col min="14491" max="14491" width="0.5703125" style="5" customWidth="1"/>
    <col min="14492" max="14492" width="0" style="5" hidden="1" customWidth="1"/>
    <col min="14493" max="14493" width="0.42578125" style="5" customWidth="1"/>
    <col min="14494" max="14494" width="0" style="5" hidden="1" customWidth="1"/>
    <col min="14495" max="14495" width="0.85546875" style="5"/>
    <col min="14496" max="14497" width="0" style="5" hidden="1" customWidth="1"/>
    <col min="14498" max="14501" width="0.85546875" style="5"/>
    <col min="14502" max="14502" width="3.42578125" style="5" customWidth="1"/>
    <col min="14503" max="14503" width="11.7109375" style="5" customWidth="1"/>
    <col min="14504" max="14504" width="11.85546875" style="5" customWidth="1"/>
    <col min="14505" max="14505" width="9.7109375" style="5" customWidth="1"/>
    <col min="14506" max="14506" width="8.140625" style="5" customWidth="1"/>
    <col min="14507" max="14507" width="6.28515625" style="5" customWidth="1"/>
    <col min="14508" max="14592" width="0.85546875" style="5"/>
    <col min="14593" max="14593" width="2.42578125" style="5" customWidth="1"/>
    <col min="14594" max="14691" width="0.85546875" style="5"/>
    <col min="14692" max="14693" width="1.7109375" style="5" customWidth="1"/>
    <col min="14694" max="14717" width="0.85546875" style="5"/>
    <col min="14718" max="14718" width="0.5703125" style="5" customWidth="1"/>
    <col min="14719" max="14719" width="0" style="5" hidden="1" customWidth="1"/>
    <col min="14720" max="14729" width="0.85546875" style="5"/>
    <col min="14730" max="14730" width="0" style="5" hidden="1" customWidth="1"/>
    <col min="14731" max="14746" width="0.85546875" style="5"/>
    <col min="14747" max="14747" width="0.5703125" style="5" customWidth="1"/>
    <col min="14748" max="14748" width="0" style="5" hidden="1" customWidth="1"/>
    <col min="14749" max="14749" width="0.42578125" style="5" customWidth="1"/>
    <col min="14750" max="14750" width="0" style="5" hidden="1" customWidth="1"/>
    <col min="14751" max="14751" width="0.85546875" style="5"/>
    <col min="14752" max="14753" width="0" style="5" hidden="1" customWidth="1"/>
    <col min="14754" max="14757" width="0.85546875" style="5"/>
    <col min="14758" max="14758" width="3.42578125" style="5" customWidth="1"/>
    <col min="14759" max="14759" width="11.7109375" style="5" customWidth="1"/>
    <col min="14760" max="14760" width="11.85546875" style="5" customWidth="1"/>
    <col min="14761" max="14761" width="9.7109375" style="5" customWidth="1"/>
    <col min="14762" max="14762" width="8.140625" style="5" customWidth="1"/>
    <col min="14763" max="14763" width="6.28515625" style="5" customWidth="1"/>
    <col min="14764" max="14848" width="0.85546875" style="5"/>
    <col min="14849" max="14849" width="2.42578125" style="5" customWidth="1"/>
    <col min="14850" max="14947" width="0.85546875" style="5"/>
    <col min="14948" max="14949" width="1.7109375" style="5" customWidth="1"/>
    <col min="14950" max="14973" width="0.85546875" style="5"/>
    <col min="14974" max="14974" width="0.5703125" style="5" customWidth="1"/>
    <col min="14975" max="14975" width="0" style="5" hidden="1" customWidth="1"/>
    <col min="14976" max="14985" width="0.85546875" style="5"/>
    <col min="14986" max="14986" width="0" style="5" hidden="1" customWidth="1"/>
    <col min="14987" max="15002" width="0.85546875" style="5"/>
    <col min="15003" max="15003" width="0.5703125" style="5" customWidth="1"/>
    <col min="15004" max="15004" width="0" style="5" hidden="1" customWidth="1"/>
    <col min="15005" max="15005" width="0.42578125" style="5" customWidth="1"/>
    <col min="15006" max="15006" width="0" style="5" hidden="1" customWidth="1"/>
    <col min="15007" max="15007" width="0.85546875" style="5"/>
    <col min="15008" max="15009" width="0" style="5" hidden="1" customWidth="1"/>
    <col min="15010" max="15013" width="0.85546875" style="5"/>
    <col min="15014" max="15014" width="3.42578125" style="5" customWidth="1"/>
    <col min="15015" max="15015" width="11.7109375" style="5" customWidth="1"/>
    <col min="15016" max="15016" width="11.85546875" style="5" customWidth="1"/>
    <col min="15017" max="15017" width="9.7109375" style="5" customWidth="1"/>
    <col min="15018" max="15018" width="8.140625" style="5" customWidth="1"/>
    <col min="15019" max="15019" width="6.28515625" style="5" customWidth="1"/>
    <col min="15020" max="15104" width="0.85546875" style="5"/>
    <col min="15105" max="15105" width="2.42578125" style="5" customWidth="1"/>
    <col min="15106" max="15203" width="0.85546875" style="5"/>
    <col min="15204" max="15205" width="1.7109375" style="5" customWidth="1"/>
    <col min="15206" max="15229" width="0.85546875" style="5"/>
    <col min="15230" max="15230" width="0.5703125" style="5" customWidth="1"/>
    <col min="15231" max="15231" width="0" style="5" hidden="1" customWidth="1"/>
    <col min="15232" max="15241" width="0.85546875" style="5"/>
    <col min="15242" max="15242" width="0" style="5" hidden="1" customWidth="1"/>
    <col min="15243" max="15258" width="0.85546875" style="5"/>
    <col min="15259" max="15259" width="0.5703125" style="5" customWidth="1"/>
    <col min="15260" max="15260" width="0" style="5" hidden="1" customWidth="1"/>
    <col min="15261" max="15261" width="0.42578125" style="5" customWidth="1"/>
    <col min="15262" max="15262" width="0" style="5" hidden="1" customWidth="1"/>
    <col min="15263" max="15263" width="0.85546875" style="5"/>
    <col min="15264" max="15265" width="0" style="5" hidden="1" customWidth="1"/>
    <col min="15266" max="15269" width="0.85546875" style="5"/>
    <col min="15270" max="15270" width="3.42578125" style="5" customWidth="1"/>
    <col min="15271" max="15271" width="11.7109375" style="5" customWidth="1"/>
    <col min="15272" max="15272" width="11.85546875" style="5" customWidth="1"/>
    <col min="15273" max="15273" width="9.7109375" style="5" customWidth="1"/>
    <col min="15274" max="15274" width="8.140625" style="5" customWidth="1"/>
    <col min="15275" max="15275" width="6.28515625" style="5" customWidth="1"/>
    <col min="15276" max="15360" width="0.85546875" style="5"/>
    <col min="15361" max="15361" width="2.42578125" style="5" customWidth="1"/>
    <col min="15362" max="15459" width="0.85546875" style="5"/>
    <col min="15460" max="15461" width="1.7109375" style="5" customWidth="1"/>
    <col min="15462" max="15485" width="0.85546875" style="5"/>
    <col min="15486" max="15486" width="0.5703125" style="5" customWidth="1"/>
    <col min="15487" max="15487" width="0" style="5" hidden="1" customWidth="1"/>
    <col min="15488" max="15497" width="0.85546875" style="5"/>
    <col min="15498" max="15498" width="0" style="5" hidden="1" customWidth="1"/>
    <col min="15499" max="15514" width="0.85546875" style="5"/>
    <col min="15515" max="15515" width="0.5703125" style="5" customWidth="1"/>
    <col min="15516" max="15516" width="0" style="5" hidden="1" customWidth="1"/>
    <col min="15517" max="15517" width="0.42578125" style="5" customWidth="1"/>
    <col min="15518" max="15518" width="0" style="5" hidden="1" customWidth="1"/>
    <col min="15519" max="15519" width="0.85546875" style="5"/>
    <col min="15520" max="15521" width="0" style="5" hidden="1" customWidth="1"/>
    <col min="15522" max="15525" width="0.85546875" style="5"/>
    <col min="15526" max="15526" width="3.42578125" style="5" customWidth="1"/>
    <col min="15527" max="15527" width="11.7109375" style="5" customWidth="1"/>
    <col min="15528" max="15528" width="11.85546875" style="5" customWidth="1"/>
    <col min="15529" max="15529" width="9.7109375" style="5" customWidth="1"/>
    <col min="15530" max="15530" width="8.140625" style="5" customWidth="1"/>
    <col min="15531" max="15531" width="6.28515625" style="5" customWidth="1"/>
    <col min="15532" max="15616" width="0.85546875" style="5"/>
    <col min="15617" max="15617" width="2.42578125" style="5" customWidth="1"/>
    <col min="15618" max="15715" width="0.85546875" style="5"/>
    <col min="15716" max="15717" width="1.7109375" style="5" customWidth="1"/>
    <col min="15718" max="15741" width="0.85546875" style="5"/>
    <col min="15742" max="15742" width="0.5703125" style="5" customWidth="1"/>
    <col min="15743" max="15743" width="0" style="5" hidden="1" customWidth="1"/>
    <col min="15744" max="15753" width="0.85546875" style="5"/>
    <col min="15754" max="15754" width="0" style="5" hidden="1" customWidth="1"/>
    <col min="15755" max="15770" width="0.85546875" style="5"/>
    <col min="15771" max="15771" width="0.5703125" style="5" customWidth="1"/>
    <col min="15772" max="15772" width="0" style="5" hidden="1" customWidth="1"/>
    <col min="15773" max="15773" width="0.42578125" style="5" customWidth="1"/>
    <col min="15774" max="15774" width="0" style="5" hidden="1" customWidth="1"/>
    <col min="15775" max="15775" width="0.85546875" style="5"/>
    <col min="15776" max="15777" width="0" style="5" hidden="1" customWidth="1"/>
    <col min="15778" max="15781" width="0.85546875" style="5"/>
    <col min="15782" max="15782" width="3.42578125" style="5" customWidth="1"/>
    <col min="15783" max="15783" width="11.7109375" style="5" customWidth="1"/>
    <col min="15784" max="15784" width="11.85546875" style="5" customWidth="1"/>
    <col min="15785" max="15785" width="9.7109375" style="5" customWidth="1"/>
    <col min="15786" max="15786" width="8.140625" style="5" customWidth="1"/>
    <col min="15787" max="15787" width="6.28515625" style="5" customWidth="1"/>
    <col min="15788" max="15872" width="0.85546875" style="5"/>
    <col min="15873" max="15873" width="2.42578125" style="5" customWidth="1"/>
    <col min="15874" max="15971" width="0.85546875" style="5"/>
    <col min="15972" max="15973" width="1.7109375" style="5" customWidth="1"/>
    <col min="15974" max="15997" width="0.85546875" style="5"/>
    <col min="15998" max="15998" width="0.5703125" style="5" customWidth="1"/>
    <col min="15999" max="15999" width="0" style="5" hidden="1" customWidth="1"/>
    <col min="16000" max="16009" width="0.85546875" style="5"/>
    <col min="16010" max="16010" width="0" style="5" hidden="1" customWidth="1"/>
    <col min="16011" max="16026" width="0.85546875" style="5"/>
    <col min="16027" max="16027" width="0.5703125" style="5" customWidth="1"/>
    <col min="16028" max="16028" width="0" style="5" hidden="1" customWidth="1"/>
    <col min="16029" max="16029" width="0.42578125" style="5" customWidth="1"/>
    <col min="16030" max="16030" width="0" style="5" hidden="1" customWidth="1"/>
    <col min="16031" max="16031" width="0.85546875" style="5"/>
    <col min="16032" max="16033" width="0" style="5" hidden="1" customWidth="1"/>
    <col min="16034" max="16037" width="0.85546875" style="5"/>
    <col min="16038" max="16038" width="3.42578125" style="5" customWidth="1"/>
    <col min="16039" max="16039" width="11.7109375" style="5" customWidth="1"/>
    <col min="16040" max="16040" width="11.85546875" style="5" customWidth="1"/>
    <col min="16041" max="16041" width="9.7109375" style="5" customWidth="1"/>
    <col min="16042" max="16042" width="8.140625" style="5" customWidth="1"/>
    <col min="16043" max="16043" width="6.28515625" style="5" customWidth="1"/>
    <col min="16044" max="16128" width="0.85546875" style="5"/>
    <col min="16129" max="16129" width="2.42578125" style="5" customWidth="1"/>
    <col min="16130" max="16227" width="0.85546875" style="5"/>
    <col min="16228" max="16229" width="1.7109375" style="5" customWidth="1"/>
    <col min="16230" max="16253" width="0.85546875" style="5"/>
    <col min="16254" max="16254" width="0.5703125" style="5" customWidth="1"/>
    <col min="16255" max="16255" width="0" style="5" hidden="1" customWidth="1"/>
    <col min="16256" max="16265" width="0.85546875" style="5"/>
    <col min="16266" max="16266" width="0" style="5" hidden="1" customWidth="1"/>
    <col min="16267" max="16282" width="0.85546875" style="5"/>
    <col min="16283" max="16283" width="0.5703125" style="5" customWidth="1"/>
    <col min="16284" max="16284" width="0" style="5" hidden="1" customWidth="1"/>
    <col min="16285" max="16285" width="0.42578125" style="5" customWidth="1"/>
    <col min="16286" max="16286" width="0" style="5" hidden="1" customWidth="1"/>
    <col min="16287" max="16287" width="0.85546875" style="5"/>
    <col min="16288" max="16289" width="0" style="5" hidden="1" customWidth="1"/>
    <col min="16290" max="16293" width="0.85546875" style="5"/>
    <col min="16294" max="16294" width="3.42578125" style="5" customWidth="1"/>
    <col min="16295" max="16295" width="11.7109375" style="5" customWidth="1"/>
    <col min="16296" max="16296" width="11.85546875" style="5" customWidth="1"/>
    <col min="16297" max="16297" width="9.7109375" style="5" customWidth="1"/>
    <col min="16298" max="16298" width="8.140625" style="5" customWidth="1"/>
    <col min="16299" max="16299" width="6.28515625" style="5" customWidth="1"/>
    <col min="16300" max="16384" width="0.85546875" style="5"/>
  </cols>
  <sheetData>
    <row r="1" spans="1:171" s="7" customFormat="1" ht="42" customHeight="1" x14ac:dyDescent="0.2">
      <c r="DP1" s="8"/>
      <c r="DQ1" s="8"/>
      <c r="DR1" s="8"/>
      <c r="DS1" s="8"/>
      <c r="DT1" s="8"/>
      <c r="DU1" s="8"/>
      <c r="DW1" s="8"/>
      <c r="DY1" s="152" t="s">
        <v>55</v>
      </c>
      <c r="DZ1" s="152"/>
      <c r="EA1" s="152"/>
      <c r="EB1" s="152"/>
      <c r="EC1" s="152"/>
      <c r="ED1" s="152"/>
      <c r="EE1" s="152"/>
      <c r="EF1" s="152"/>
      <c r="EG1" s="152"/>
      <c r="EH1" s="152"/>
      <c r="EI1" s="152"/>
      <c r="EJ1" s="152"/>
      <c r="EK1" s="152"/>
      <c r="EL1" s="152"/>
      <c r="EM1" s="152"/>
      <c r="EN1" s="152"/>
      <c r="EO1" s="152"/>
      <c r="EP1" s="152"/>
      <c r="EQ1" s="152"/>
      <c r="ER1" s="152"/>
      <c r="ES1" s="152"/>
      <c r="ET1" s="152"/>
      <c r="EU1" s="152"/>
      <c r="EV1" s="152"/>
      <c r="EW1" s="152"/>
      <c r="EX1" s="152"/>
      <c r="EY1" s="152"/>
      <c r="EZ1" s="152"/>
      <c r="FA1" s="152"/>
      <c r="FB1" s="152"/>
      <c r="FC1" s="152"/>
      <c r="FD1" s="152"/>
      <c r="FE1" s="152"/>
      <c r="FF1" s="152"/>
      <c r="FG1" s="152"/>
      <c r="FH1" s="152"/>
      <c r="FI1" s="152"/>
      <c r="FJ1" s="152"/>
    </row>
    <row r="3" spans="1:171" x14ac:dyDescent="0.2">
      <c r="EV3" s="153" t="s">
        <v>56</v>
      </c>
      <c r="EW3" s="154"/>
      <c r="EX3" s="154"/>
      <c r="EY3" s="154"/>
      <c r="EZ3" s="154"/>
      <c r="FA3" s="154"/>
      <c r="FB3" s="154"/>
      <c r="FC3" s="154"/>
      <c r="FD3" s="154"/>
      <c r="FE3" s="154"/>
      <c r="FF3" s="154"/>
      <c r="FG3" s="154"/>
      <c r="FH3" s="154"/>
      <c r="FI3" s="154"/>
      <c r="FJ3" s="155"/>
    </row>
    <row r="4" spans="1:171" x14ac:dyDescent="0.2">
      <c r="ET4" s="6" t="s">
        <v>57</v>
      </c>
      <c r="EV4" s="153" t="s">
        <v>58</v>
      </c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5"/>
    </row>
    <row r="5" spans="1:171" x14ac:dyDescent="0.2">
      <c r="A5" s="156" t="s">
        <v>59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  <c r="BB5" s="156"/>
      <c r="BC5" s="156"/>
      <c r="BD5" s="156"/>
      <c r="BE5" s="156"/>
      <c r="BF5" s="156"/>
      <c r="BG5" s="156"/>
      <c r="BH5" s="156"/>
      <c r="BI5" s="156"/>
      <c r="BJ5" s="156"/>
      <c r="BK5" s="156"/>
      <c r="BL5" s="156"/>
      <c r="BM5" s="156"/>
      <c r="BN5" s="156"/>
      <c r="BO5" s="156"/>
      <c r="BP5" s="156"/>
      <c r="BQ5" s="156"/>
      <c r="BR5" s="156"/>
      <c r="BS5" s="156"/>
      <c r="BT5" s="156"/>
      <c r="BU5" s="156"/>
      <c r="BV5" s="156"/>
      <c r="BW5" s="156"/>
      <c r="BX5" s="156"/>
      <c r="BY5" s="156"/>
      <c r="BZ5" s="156"/>
      <c r="CA5" s="156"/>
      <c r="CB5" s="156"/>
      <c r="CC5" s="156"/>
      <c r="CD5" s="156"/>
      <c r="CE5" s="156"/>
      <c r="CF5" s="156"/>
      <c r="CG5" s="156"/>
      <c r="CH5" s="156"/>
      <c r="CI5" s="156"/>
      <c r="CJ5" s="156"/>
      <c r="CK5" s="156"/>
      <c r="CL5" s="156"/>
      <c r="CM5" s="156"/>
      <c r="CN5" s="156"/>
      <c r="CO5" s="156"/>
      <c r="CP5" s="156"/>
      <c r="CQ5" s="156"/>
      <c r="CR5" s="156"/>
      <c r="CS5" s="156"/>
      <c r="CT5" s="156"/>
      <c r="CU5" s="156"/>
      <c r="CV5" s="156"/>
      <c r="CW5" s="156"/>
      <c r="CX5" s="156"/>
      <c r="CY5" s="156"/>
      <c r="CZ5" s="156"/>
      <c r="DA5" s="156"/>
      <c r="DB5" s="156"/>
      <c r="DC5" s="156"/>
      <c r="DD5" s="156"/>
      <c r="DE5" s="156"/>
      <c r="DF5" s="156"/>
      <c r="DG5" s="156"/>
      <c r="DH5" s="156"/>
      <c r="DI5" s="156"/>
      <c r="DJ5" s="156"/>
      <c r="DK5" s="156"/>
      <c r="DL5" s="156"/>
      <c r="DM5" s="156"/>
      <c r="DN5" s="156"/>
      <c r="DO5" s="156"/>
      <c r="DP5" s="156"/>
      <c r="DQ5" s="156"/>
      <c r="DR5" s="156"/>
      <c r="DS5" s="156"/>
      <c r="DT5" s="156"/>
      <c r="DU5" s="156"/>
      <c r="DV5" s="156"/>
      <c r="DW5" s="156"/>
      <c r="DX5" s="156"/>
      <c r="DY5" s="156"/>
      <c r="DZ5" s="156"/>
      <c r="EA5" s="156"/>
      <c r="EB5" s="156"/>
      <c r="EC5" s="156"/>
      <c r="ED5" s="156"/>
      <c r="EE5" s="156"/>
      <c r="EF5" s="156"/>
      <c r="EG5" s="156"/>
      <c r="EH5" s="156"/>
      <c r="EI5" s="156"/>
      <c r="ET5" s="6" t="s">
        <v>60</v>
      </c>
      <c r="EV5" s="157"/>
      <c r="EW5" s="158"/>
      <c r="EX5" s="158"/>
      <c r="EY5" s="158"/>
      <c r="EZ5" s="158"/>
      <c r="FA5" s="158"/>
      <c r="FB5" s="158"/>
      <c r="FC5" s="158"/>
      <c r="FD5" s="158"/>
      <c r="FE5" s="158"/>
      <c r="FF5" s="158"/>
      <c r="FG5" s="158"/>
      <c r="FH5" s="158"/>
      <c r="FI5" s="158"/>
      <c r="FJ5" s="159"/>
    </row>
    <row r="6" spans="1:171" s="7" customFormat="1" ht="11.25" x14ac:dyDescent="0.2">
      <c r="A6" s="160" t="s">
        <v>61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160"/>
      <c r="BS6" s="160"/>
      <c r="BT6" s="160"/>
      <c r="BU6" s="160"/>
      <c r="BV6" s="160"/>
      <c r="BW6" s="160"/>
      <c r="BX6" s="160"/>
      <c r="BY6" s="160"/>
      <c r="BZ6" s="160"/>
      <c r="CA6" s="160"/>
      <c r="CB6" s="160"/>
      <c r="CC6" s="160"/>
      <c r="CD6" s="160"/>
      <c r="CE6" s="160"/>
      <c r="CF6" s="160"/>
      <c r="CG6" s="160"/>
      <c r="CH6" s="160"/>
      <c r="CI6" s="160"/>
      <c r="CJ6" s="160"/>
      <c r="CK6" s="160"/>
      <c r="CL6" s="160"/>
      <c r="CM6" s="160"/>
      <c r="CN6" s="160"/>
      <c r="CO6" s="160"/>
      <c r="CP6" s="160"/>
      <c r="CQ6" s="160"/>
      <c r="CR6" s="160"/>
      <c r="CS6" s="160"/>
      <c r="CT6" s="160"/>
      <c r="CU6" s="160"/>
      <c r="CV6" s="160"/>
      <c r="CW6" s="160"/>
      <c r="CX6" s="160"/>
      <c r="CY6" s="160"/>
      <c r="CZ6" s="160"/>
      <c r="DA6" s="160"/>
      <c r="DB6" s="160"/>
      <c r="DC6" s="160"/>
      <c r="DD6" s="160"/>
      <c r="DE6" s="160"/>
      <c r="DF6" s="160"/>
      <c r="DG6" s="160"/>
      <c r="DH6" s="160"/>
      <c r="DI6" s="160"/>
      <c r="DJ6" s="160"/>
      <c r="DK6" s="160"/>
      <c r="DL6" s="160"/>
      <c r="DM6" s="160"/>
      <c r="DN6" s="160"/>
      <c r="DO6" s="160"/>
      <c r="DP6" s="160"/>
      <c r="DQ6" s="160"/>
      <c r="DR6" s="160"/>
      <c r="DS6" s="160"/>
      <c r="DT6" s="160"/>
      <c r="DU6" s="160"/>
      <c r="DV6" s="160"/>
      <c r="DW6" s="160"/>
      <c r="DX6" s="160"/>
      <c r="DY6" s="160"/>
      <c r="DZ6" s="160"/>
      <c r="EA6" s="160"/>
      <c r="EB6" s="160"/>
      <c r="EC6" s="160"/>
      <c r="ED6" s="160"/>
      <c r="EE6" s="160"/>
      <c r="EF6" s="160"/>
      <c r="EG6" s="160"/>
      <c r="EH6" s="160"/>
      <c r="EI6" s="160"/>
    </row>
    <row r="8" spans="1:171" ht="13.5" customHeight="1" x14ac:dyDescent="0.2">
      <c r="BQ8" s="161" t="s">
        <v>62</v>
      </c>
      <c r="BR8" s="162"/>
      <c r="BS8" s="162"/>
      <c r="BT8" s="162"/>
      <c r="BU8" s="162"/>
      <c r="BV8" s="162"/>
      <c r="BW8" s="162"/>
      <c r="BX8" s="162"/>
      <c r="BY8" s="162"/>
      <c r="BZ8" s="162"/>
      <c r="CA8" s="162"/>
      <c r="CB8" s="162"/>
      <c r="CC8" s="162"/>
      <c r="CD8" s="162"/>
      <c r="CE8" s="162"/>
      <c r="CF8" s="162"/>
      <c r="CG8" s="162"/>
      <c r="CH8" s="163"/>
      <c r="CI8" s="161" t="s">
        <v>63</v>
      </c>
      <c r="CJ8" s="162"/>
      <c r="CK8" s="162"/>
      <c r="CL8" s="162"/>
      <c r="CM8" s="162"/>
      <c r="CN8" s="162"/>
      <c r="CO8" s="162"/>
      <c r="CP8" s="162"/>
      <c r="CQ8" s="162"/>
      <c r="CR8" s="162"/>
      <c r="CS8" s="162"/>
      <c r="CT8" s="162"/>
      <c r="CU8" s="162"/>
      <c r="CV8" s="162"/>
      <c r="CW8" s="162"/>
      <c r="CX8" s="162"/>
      <c r="CY8" s="162"/>
      <c r="CZ8" s="163"/>
    </row>
    <row r="9" spans="1:171" ht="15" customHeight="1" x14ac:dyDescent="0.25">
      <c r="BO9" s="9" t="s">
        <v>64</v>
      </c>
      <c r="BQ9" s="167" t="s">
        <v>65</v>
      </c>
      <c r="BR9" s="168"/>
      <c r="BS9" s="168"/>
      <c r="BT9" s="168"/>
      <c r="BU9" s="168"/>
      <c r="BV9" s="168"/>
      <c r="BW9" s="168"/>
      <c r="BX9" s="168"/>
      <c r="BY9" s="168"/>
      <c r="BZ9" s="168"/>
      <c r="CA9" s="168"/>
      <c r="CB9" s="168"/>
      <c r="CC9" s="168"/>
      <c r="CD9" s="168"/>
      <c r="CE9" s="168"/>
      <c r="CF9" s="168"/>
      <c r="CG9" s="168"/>
      <c r="CH9" s="169"/>
      <c r="CI9" s="167" t="s">
        <v>66</v>
      </c>
      <c r="CJ9" s="168"/>
      <c r="CK9" s="168"/>
      <c r="CL9" s="168"/>
      <c r="CM9" s="168"/>
      <c r="CN9" s="168"/>
      <c r="CO9" s="168"/>
      <c r="CP9" s="168"/>
      <c r="CQ9" s="168"/>
      <c r="CR9" s="168"/>
      <c r="CS9" s="168"/>
      <c r="CT9" s="168"/>
      <c r="CU9" s="168"/>
      <c r="CV9" s="168"/>
      <c r="CW9" s="168"/>
      <c r="CX9" s="168"/>
      <c r="CY9" s="168"/>
      <c r="CZ9" s="169"/>
      <c r="DE9" s="5" t="s">
        <v>67</v>
      </c>
    </row>
    <row r="10" spans="1:171" x14ac:dyDescent="0.2">
      <c r="DE10" s="5" t="s">
        <v>68</v>
      </c>
      <c r="EE10" s="164" t="s">
        <v>69</v>
      </c>
      <c r="EF10" s="164"/>
      <c r="EG10" s="164"/>
      <c r="EH10" s="5" t="s">
        <v>70</v>
      </c>
      <c r="EJ10" s="156" t="s">
        <v>71</v>
      </c>
      <c r="EK10" s="156"/>
      <c r="EL10" s="156"/>
      <c r="EM10" s="156"/>
      <c r="EN10" s="156"/>
      <c r="EO10" s="156"/>
      <c r="EP10" s="156"/>
      <c r="EQ10" s="156"/>
      <c r="ER10" s="156"/>
      <c r="ES10" s="165">
        <v>20</v>
      </c>
      <c r="ET10" s="165"/>
      <c r="EU10" s="165"/>
      <c r="EV10" s="165"/>
      <c r="EW10" s="166" t="s">
        <v>72</v>
      </c>
      <c r="EX10" s="166"/>
      <c r="EY10" s="166"/>
      <c r="FA10" s="5" t="s">
        <v>73</v>
      </c>
      <c r="FF10" s="164" t="s">
        <v>74</v>
      </c>
      <c r="FG10" s="164"/>
      <c r="FH10" s="164"/>
      <c r="FI10" s="164"/>
      <c r="FJ10" s="164"/>
    </row>
    <row r="11" spans="1:171" x14ac:dyDescent="0.2">
      <c r="AH11" s="6" t="s">
        <v>75</v>
      </c>
      <c r="AJ11" s="156" t="s">
        <v>76</v>
      </c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W11" s="5" t="s">
        <v>77</v>
      </c>
      <c r="AZ11" s="164" t="s">
        <v>69</v>
      </c>
      <c r="BA11" s="164"/>
      <c r="BB11" s="164"/>
      <c r="BC11" s="5" t="s">
        <v>70</v>
      </c>
      <c r="BE11" s="156" t="s">
        <v>71</v>
      </c>
      <c r="BF11" s="156"/>
      <c r="BG11" s="156"/>
      <c r="BH11" s="156"/>
      <c r="BI11" s="156"/>
      <c r="BJ11" s="156"/>
      <c r="BK11" s="156"/>
      <c r="BL11" s="156"/>
      <c r="BM11" s="156"/>
      <c r="BN11" s="156"/>
      <c r="BO11" s="156"/>
      <c r="BP11" s="156"/>
      <c r="BQ11" s="165">
        <v>20</v>
      </c>
      <c r="BR11" s="165"/>
      <c r="BS11" s="165"/>
      <c r="BT11" s="165"/>
      <c r="BU11" s="166" t="s">
        <v>72</v>
      </c>
      <c r="BV11" s="166"/>
      <c r="BW11" s="166"/>
      <c r="BY11" s="5" t="s">
        <v>78</v>
      </c>
      <c r="DE11" s="5" t="s">
        <v>79</v>
      </c>
      <c r="DW11" s="10"/>
      <c r="DX11" s="156">
        <f>BI23</f>
        <v>4</v>
      </c>
      <c r="DY11" s="156"/>
      <c r="DZ11" s="156"/>
      <c r="EA11" s="156"/>
      <c r="EB11" s="156"/>
      <c r="EC11" s="156"/>
      <c r="ED11" s="156"/>
      <c r="EE11" s="156"/>
      <c r="EF11" s="156"/>
      <c r="EG11" s="156"/>
      <c r="EH11" s="156"/>
      <c r="EI11" s="156"/>
      <c r="EJ11" s="156"/>
      <c r="EK11" s="156"/>
      <c r="EL11" s="156"/>
      <c r="EM11" s="156"/>
      <c r="EN11" s="156"/>
      <c r="EO11" s="156"/>
      <c r="EP11" s="156"/>
      <c r="EQ11" s="156"/>
      <c r="ER11" s="156"/>
      <c r="ES11" s="156"/>
      <c r="ET11" s="156"/>
      <c r="EU11" s="156"/>
      <c r="EV11" s="156"/>
      <c r="EW11" s="156"/>
      <c r="EX11" s="156"/>
      <c r="EY11" s="156"/>
      <c r="EZ11" s="156"/>
      <c r="FA11" s="156"/>
      <c r="FB11" s="156"/>
      <c r="FJ11" s="6" t="s">
        <v>80</v>
      </c>
    </row>
    <row r="13" spans="1:171" ht="12.75" customHeight="1" x14ac:dyDescent="0.25">
      <c r="A13" s="180" t="s">
        <v>81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2"/>
      <c r="AE13" s="183" t="s">
        <v>82</v>
      </c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84"/>
      <c r="AQ13" s="184"/>
      <c r="AR13" s="184"/>
      <c r="AS13" s="184"/>
      <c r="AT13" s="184"/>
      <c r="AU13" s="184"/>
      <c r="AV13" s="184"/>
      <c r="AW13" s="184"/>
      <c r="AX13" s="184"/>
      <c r="AY13" s="184"/>
      <c r="AZ13" s="184"/>
      <c r="BA13" s="184"/>
      <c r="BB13" s="184"/>
      <c r="BC13" s="184"/>
      <c r="BD13" s="184"/>
      <c r="BE13" s="184"/>
      <c r="BF13" s="184"/>
      <c r="BG13" s="184"/>
      <c r="BH13" s="185"/>
      <c r="BI13" s="183" t="s">
        <v>83</v>
      </c>
      <c r="BJ13" s="184"/>
      <c r="BK13" s="184"/>
      <c r="BL13" s="184"/>
      <c r="BM13" s="184"/>
      <c r="BN13" s="184"/>
      <c r="BO13" s="184"/>
      <c r="BP13" s="184"/>
      <c r="BQ13" s="184"/>
      <c r="BR13" s="184"/>
      <c r="BS13" s="184"/>
      <c r="BT13" s="184"/>
      <c r="BU13" s="184"/>
      <c r="BV13" s="184"/>
      <c r="BW13" s="185"/>
      <c r="BX13" s="183" t="s">
        <v>84</v>
      </c>
      <c r="BY13" s="184"/>
      <c r="BZ13" s="184"/>
      <c r="CA13" s="184"/>
      <c r="CB13" s="184"/>
      <c r="CC13" s="184"/>
      <c r="CD13" s="184"/>
      <c r="CE13" s="184"/>
      <c r="CF13" s="184"/>
      <c r="CG13" s="184"/>
      <c r="CH13" s="184"/>
      <c r="CI13" s="184"/>
      <c r="CJ13" s="184"/>
      <c r="CK13" s="184"/>
      <c r="CL13" s="185"/>
      <c r="CM13" s="180" t="s">
        <v>85</v>
      </c>
      <c r="CN13" s="189"/>
      <c r="CO13" s="189"/>
      <c r="CP13" s="189"/>
      <c r="CQ13" s="189"/>
      <c r="CR13" s="189"/>
      <c r="CS13" s="189"/>
      <c r="CT13" s="189"/>
      <c r="CU13" s="189"/>
      <c r="CV13" s="189"/>
      <c r="CW13" s="189"/>
      <c r="CX13" s="189"/>
      <c r="CY13" s="189"/>
      <c r="CZ13" s="189"/>
      <c r="DA13" s="189"/>
      <c r="DB13" s="189"/>
      <c r="DC13" s="189"/>
      <c r="DD13" s="189"/>
      <c r="DE13" s="189"/>
      <c r="DF13" s="189"/>
      <c r="DG13" s="189"/>
      <c r="DH13" s="189"/>
      <c r="DI13" s="189"/>
      <c r="DJ13" s="189"/>
      <c r="DK13" s="189"/>
      <c r="DL13" s="189"/>
      <c r="DM13" s="189"/>
      <c r="DN13" s="189"/>
      <c r="DO13" s="189"/>
      <c r="DP13" s="189"/>
      <c r="DQ13" s="189"/>
      <c r="DR13" s="189"/>
      <c r="DS13" s="190"/>
      <c r="DT13" s="170" t="s">
        <v>86</v>
      </c>
      <c r="DU13" s="171"/>
      <c r="DV13" s="171"/>
      <c r="DW13" s="171"/>
      <c r="DX13" s="171"/>
      <c r="DY13" s="171"/>
      <c r="DZ13" s="171"/>
      <c r="EA13" s="171"/>
      <c r="EB13" s="171"/>
      <c r="EC13" s="171"/>
      <c r="ED13" s="171"/>
      <c r="EE13" s="171"/>
      <c r="EF13" s="171"/>
      <c r="EG13" s="171"/>
      <c r="EH13" s="171"/>
      <c r="EI13" s="171"/>
      <c r="EJ13" s="171"/>
      <c r="EK13" s="171"/>
      <c r="EL13" s="171"/>
      <c r="EM13" s="171"/>
      <c r="EN13" s="171"/>
      <c r="EO13" s="171"/>
      <c r="EP13" s="171"/>
      <c r="EQ13" s="171"/>
      <c r="ER13" s="171"/>
      <c r="ES13" s="171"/>
      <c r="ET13" s="171"/>
      <c r="EU13" s="172"/>
      <c r="EV13" s="170" t="s">
        <v>87</v>
      </c>
      <c r="EW13" s="171"/>
      <c r="EX13" s="171"/>
      <c r="EY13" s="171"/>
      <c r="EZ13" s="171"/>
      <c r="FA13" s="171"/>
      <c r="FB13" s="171"/>
      <c r="FC13" s="171"/>
      <c r="FD13" s="171"/>
      <c r="FE13" s="171"/>
      <c r="FF13" s="171"/>
      <c r="FG13" s="171"/>
      <c r="FH13" s="171"/>
      <c r="FI13" s="171"/>
      <c r="FJ13" s="172"/>
    </row>
    <row r="14" spans="1:171" ht="27" customHeight="1" x14ac:dyDescent="0.2">
      <c r="A14" s="173" t="s">
        <v>88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5"/>
      <c r="U14" s="176" t="s">
        <v>89</v>
      </c>
      <c r="V14" s="177"/>
      <c r="W14" s="177"/>
      <c r="X14" s="177"/>
      <c r="Y14" s="177"/>
      <c r="Z14" s="177"/>
      <c r="AA14" s="177"/>
      <c r="AB14" s="177"/>
      <c r="AC14" s="177"/>
      <c r="AD14" s="178"/>
      <c r="AE14" s="186"/>
      <c r="AF14" s="187"/>
      <c r="AG14" s="187"/>
      <c r="AH14" s="187"/>
      <c r="AI14" s="187"/>
      <c r="AJ14" s="187"/>
      <c r="AK14" s="187"/>
      <c r="AL14" s="187"/>
      <c r="AM14" s="187"/>
      <c r="AN14" s="187"/>
      <c r="AO14" s="187"/>
      <c r="AP14" s="187"/>
      <c r="AQ14" s="187"/>
      <c r="AR14" s="187"/>
      <c r="AS14" s="187"/>
      <c r="AT14" s="187"/>
      <c r="AU14" s="187"/>
      <c r="AV14" s="187"/>
      <c r="AW14" s="187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8"/>
      <c r="BI14" s="186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8"/>
      <c r="BX14" s="186"/>
      <c r="BY14" s="187"/>
      <c r="BZ14" s="187"/>
      <c r="CA14" s="187"/>
      <c r="CB14" s="187"/>
      <c r="CC14" s="187"/>
      <c r="CD14" s="187"/>
      <c r="CE14" s="187"/>
      <c r="CF14" s="187"/>
      <c r="CG14" s="187"/>
      <c r="CH14" s="187"/>
      <c r="CI14" s="187"/>
      <c r="CJ14" s="187"/>
      <c r="CK14" s="187"/>
      <c r="CL14" s="188"/>
      <c r="CM14" s="179" t="s">
        <v>90</v>
      </c>
      <c r="CN14" s="179"/>
      <c r="CO14" s="179"/>
      <c r="CP14" s="179"/>
      <c r="CQ14" s="179"/>
      <c r="CR14" s="179"/>
      <c r="CS14" s="179"/>
      <c r="CT14" s="179"/>
      <c r="CU14" s="179"/>
      <c r="CV14" s="179"/>
      <c r="CW14" s="179"/>
      <c r="CX14" s="179"/>
      <c r="CY14" s="179"/>
      <c r="CZ14" s="179"/>
      <c r="DA14" s="179"/>
      <c r="DB14" s="179"/>
      <c r="DC14" s="179"/>
      <c r="DD14" s="179"/>
      <c r="DE14" s="179"/>
      <c r="DF14" s="179"/>
      <c r="DG14" s="179"/>
      <c r="DH14" s="179"/>
      <c r="DI14" s="179"/>
      <c r="DJ14" s="179"/>
      <c r="DK14" s="179"/>
      <c r="DL14" s="179"/>
      <c r="DM14" s="179"/>
      <c r="DN14" s="179"/>
      <c r="DO14" s="179"/>
      <c r="DP14" s="179"/>
      <c r="DQ14" s="179"/>
      <c r="DR14" s="179"/>
      <c r="DS14" s="179"/>
      <c r="DT14" s="173"/>
      <c r="DU14" s="174"/>
      <c r="DV14" s="174"/>
      <c r="DW14" s="174"/>
      <c r="DX14" s="174"/>
      <c r="DY14" s="174"/>
      <c r="DZ14" s="174"/>
      <c r="EA14" s="174"/>
      <c r="EB14" s="174"/>
      <c r="EC14" s="174"/>
      <c r="ED14" s="174"/>
      <c r="EE14" s="174"/>
      <c r="EF14" s="174"/>
      <c r="EG14" s="174"/>
      <c r="EH14" s="174"/>
      <c r="EI14" s="174"/>
      <c r="EJ14" s="174"/>
      <c r="EK14" s="174"/>
      <c r="EL14" s="174"/>
      <c r="EM14" s="174"/>
      <c r="EN14" s="174"/>
      <c r="EO14" s="174"/>
      <c r="EP14" s="174"/>
      <c r="EQ14" s="174"/>
      <c r="ER14" s="174"/>
      <c r="ES14" s="174"/>
      <c r="ET14" s="174"/>
      <c r="EU14" s="175"/>
      <c r="EV14" s="173"/>
      <c r="EW14" s="174"/>
      <c r="EX14" s="174"/>
      <c r="EY14" s="174"/>
      <c r="EZ14" s="174"/>
      <c r="FA14" s="174"/>
      <c r="FB14" s="174"/>
      <c r="FC14" s="174"/>
      <c r="FD14" s="174"/>
      <c r="FE14" s="174"/>
      <c r="FF14" s="174"/>
      <c r="FG14" s="174"/>
      <c r="FH14" s="174"/>
      <c r="FI14" s="174"/>
      <c r="FJ14" s="175"/>
    </row>
    <row r="15" spans="1:171" x14ac:dyDescent="0.2">
      <c r="A15" s="191">
        <v>1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>
        <v>2</v>
      </c>
      <c r="V15" s="191"/>
      <c r="W15" s="191"/>
      <c r="X15" s="191"/>
      <c r="Y15" s="191"/>
      <c r="Z15" s="191"/>
      <c r="AA15" s="191"/>
      <c r="AB15" s="191"/>
      <c r="AC15" s="191"/>
      <c r="AD15" s="191"/>
      <c r="AE15" s="191">
        <v>3</v>
      </c>
      <c r="AF15" s="191"/>
      <c r="AG15" s="191"/>
      <c r="AH15" s="191"/>
      <c r="AI15" s="191"/>
      <c r="AJ15" s="191"/>
      <c r="AK15" s="191"/>
      <c r="AL15" s="191"/>
      <c r="AM15" s="191"/>
      <c r="AN15" s="191"/>
      <c r="AO15" s="191"/>
      <c r="AP15" s="191"/>
      <c r="AQ15" s="191"/>
      <c r="AR15" s="191"/>
      <c r="AS15" s="191"/>
      <c r="AT15" s="191"/>
      <c r="AU15" s="191"/>
      <c r="AV15" s="191"/>
      <c r="AW15" s="191"/>
      <c r="AX15" s="191"/>
      <c r="AY15" s="191"/>
      <c r="AZ15" s="191"/>
      <c r="BA15" s="191"/>
      <c r="BB15" s="191"/>
      <c r="BC15" s="191"/>
      <c r="BD15" s="191"/>
      <c r="BE15" s="191"/>
      <c r="BF15" s="191"/>
      <c r="BG15" s="191"/>
      <c r="BH15" s="191"/>
      <c r="BI15" s="191">
        <v>4</v>
      </c>
      <c r="BJ15" s="191"/>
      <c r="BK15" s="191"/>
      <c r="BL15" s="191"/>
      <c r="BM15" s="191"/>
      <c r="BN15" s="191"/>
      <c r="BO15" s="191"/>
      <c r="BP15" s="191"/>
      <c r="BQ15" s="191"/>
      <c r="BR15" s="191"/>
      <c r="BS15" s="191"/>
      <c r="BT15" s="191"/>
      <c r="BU15" s="191"/>
      <c r="BV15" s="191"/>
      <c r="BW15" s="191"/>
      <c r="BX15" s="191">
        <v>5</v>
      </c>
      <c r="BY15" s="191"/>
      <c r="BZ15" s="191"/>
      <c r="CA15" s="191"/>
      <c r="CB15" s="191"/>
      <c r="CC15" s="191"/>
      <c r="CD15" s="191"/>
      <c r="CE15" s="191"/>
      <c r="CF15" s="191"/>
      <c r="CG15" s="191"/>
      <c r="CH15" s="191"/>
      <c r="CI15" s="191"/>
      <c r="CJ15" s="191"/>
      <c r="CK15" s="191"/>
      <c r="CL15" s="191"/>
      <c r="CM15" s="191">
        <v>6</v>
      </c>
      <c r="CN15" s="191"/>
      <c r="CO15" s="191"/>
      <c r="CP15" s="191"/>
      <c r="CQ15" s="191"/>
      <c r="CR15" s="191"/>
      <c r="CS15" s="191"/>
      <c r="CT15" s="191"/>
      <c r="CU15" s="191"/>
      <c r="CV15" s="191"/>
      <c r="CW15" s="191"/>
      <c r="CX15" s="191">
        <v>7</v>
      </c>
      <c r="CY15" s="191"/>
      <c r="CZ15" s="191"/>
      <c r="DA15" s="191"/>
      <c r="DB15" s="191"/>
      <c r="DC15" s="191"/>
      <c r="DD15" s="191"/>
      <c r="DE15" s="191"/>
      <c r="DF15" s="191"/>
      <c r="DG15" s="191"/>
      <c r="DH15" s="191"/>
      <c r="DI15" s="191">
        <v>8</v>
      </c>
      <c r="DJ15" s="191"/>
      <c r="DK15" s="191"/>
      <c r="DL15" s="191"/>
      <c r="DM15" s="191"/>
      <c r="DN15" s="191"/>
      <c r="DO15" s="191"/>
      <c r="DP15" s="191"/>
      <c r="DQ15" s="191"/>
      <c r="DR15" s="191"/>
      <c r="DS15" s="191"/>
      <c r="DT15" s="191">
        <v>9</v>
      </c>
      <c r="DU15" s="191"/>
      <c r="DV15" s="191"/>
      <c r="DW15" s="191"/>
      <c r="DX15" s="191"/>
      <c r="DY15" s="191"/>
      <c r="DZ15" s="191"/>
      <c r="EA15" s="191"/>
      <c r="EB15" s="191"/>
      <c r="EC15" s="191"/>
      <c r="ED15" s="191"/>
      <c r="EE15" s="191"/>
      <c r="EF15" s="191"/>
      <c r="EG15" s="191"/>
      <c r="EH15" s="191"/>
      <c r="EI15" s="191"/>
      <c r="EJ15" s="191"/>
      <c r="EK15" s="191"/>
      <c r="EL15" s="191"/>
      <c r="EM15" s="191"/>
      <c r="EN15" s="191"/>
      <c r="EO15" s="191"/>
      <c r="EP15" s="191"/>
      <c r="EQ15" s="191"/>
      <c r="ER15" s="191"/>
      <c r="ES15" s="191"/>
      <c r="ET15" s="191"/>
      <c r="EU15" s="191"/>
      <c r="EV15" s="191">
        <v>10</v>
      </c>
      <c r="EW15" s="191"/>
      <c r="EX15" s="191"/>
      <c r="EY15" s="191"/>
      <c r="EZ15" s="191"/>
      <c r="FA15" s="191"/>
      <c r="FB15" s="191"/>
      <c r="FC15" s="191"/>
      <c r="FD15" s="191"/>
      <c r="FE15" s="191"/>
      <c r="FF15" s="191"/>
      <c r="FG15" s="191"/>
      <c r="FH15" s="191"/>
      <c r="FI15" s="191"/>
      <c r="FJ15" s="191"/>
    </row>
    <row r="16" spans="1:171" x14ac:dyDescent="0.2">
      <c r="A16" s="192" t="s">
        <v>45</v>
      </c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4"/>
      <c r="U16" s="198"/>
      <c r="V16" s="199"/>
      <c r="W16" s="199"/>
      <c r="X16" s="199"/>
      <c r="Y16" s="199"/>
      <c r="Z16" s="199"/>
      <c r="AA16" s="199"/>
      <c r="AB16" s="199"/>
      <c r="AC16" s="199"/>
      <c r="AD16" s="200"/>
      <c r="AE16" s="203" t="s">
        <v>46</v>
      </c>
      <c r="AF16" s="203"/>
      <c r="AG16" s="203"/>
      <c r="AH16" s="203"/>
      <c r="AI16" s="203"/>
      <c r="AJ16" s="203"/>
      <c r="AK16" s="203"/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  <c r="AW16" s="203"/>
      <c r="AX16" s="203"/>
      <c r="AY16" s="203"/>
      <c r="AZ16" s="203"/>
      <c r="BA16" s="203"/>
      <c r="BB16" s="203"/>
      <c r="BC16" s="203"/>
      <c r="BD16" s="203"/>
      <c r="BE16" s="203"/>
      <c r="BF16" s="203"/>
      <c r="BG16" s="203"/>
      <c r="BH16" s="203"/>
      <c r="BI16" s="204">
        <v>0.5</v>
      </c>
      <c r="BJ16" s="204"/>
      <c r="BK16" s="204"/>
      <c r="BL16" s="204"/>
      <c r="BM16" s="204"/>
      <c r="BN16" s="204"/>
      <c r="BO16" s="204"/>
      <c r="BP16" s="204"/>
      <c r="BQ16" s="204"/>
      <c r="BR16" s="204"/>
      <c r="BS16" s="204"/>
      <c r="BT16" s="204"/>
      <c r="BU16" s="204"/>
      <c r="BV16" s="204"/>
      <c r="BW16" s="204"/>
      <c r="BX16" s="205">
        <f>FK16</f>
        <v>17638.5</v>
      </c>
      <c r="BY16" s="205"/>
      <c r="BZ16" s="205"/>
      <c r="CA16" s="205"/>
      <c r="CB16" s="205"/>
      <c r="CC16" s="205"/>
      <c r="CD16" s="205"/>
      <c r="CE16" s="205"/>
      <c r="CF16" s="205"/>
      <c r="CG16" s="205"/>
      <c r="CH16" s="205"/>
      <c r="CI16" s="205"/>
      <c r="CJ16" s="205"/>
      <c r="CK16" s="205"/>
      <c r="CL16" s="205"/>
      <c r="CM16" s="206">
        <f t="shared" ref="CM16:CM22" si="0">FL16</f>
        <v>5879.5</v>
      </c>
      <c r="CN16" s="207"/>
      <c r="CO16" s="207"/>
      <c r="CP16" s="207"/>
      <c r="CQ16" s="207"/>
      <c r="CR16" s="207"/>
      <c r="CS16" s="207"/>
      <c r="CT16" s="207"/>
      <c r="CU16" s="207"/>
      <c r="CV16" s="207"/>
      <c r="CW16" s="208"/>
      <c r="CX16" s="204"/>
      <c r="CY16" s="204"/>
      <c r="CZ16" s="204"/>
      <c r="DA16" s="204"/>
      <c r="DB16" s="204"/>
      <c r="DC16" s="204"/>
      <c r="DD16" s="204"/>
      <c r="DE16" s="204"/>
      <c r="DF16" s="204"/>
      <c r="DG16" s="204"/>
      <c r="DH16" s="204"/>
      <c r="DI16" s="204"/>
      <c r="DJ16" s="204"/>
      <c r="DK16" s="204"/>
      <c r="DL16" s="204"/>
      <c r="DM16" s="204"/>
      <c r="DN16" s="204"/>
      <c r="DO16" s="204"/>
      <c r="DP16" s="204"/>
      <c r="DQ16" s="204"/>
      <c r="DR16" s="204"/>
      <c r="DS16" s="204"/>
      <c r="DT16" s="205">
        <f>(BX16+CM16)*BI16</f>
        <v>11759</v>
      </c>
      <c r="DU16" s="205"/>
      <c r="DV16" s="205"/>
      <c r="DW16" s="205"/>
      <c r="DX16" s="205"/>
      <c r="DY16" s="205"/>
      <c r="DZ16" s="205"/>
      <c r="EA16" s="205"/>
      <c r="EB16" s="205"/>
      <c r="EC16" s="205"/>
      <c r="ED16" s="205"/>
      <c r="EE16" s="205"/>
      <c r="EF16" s="205"/>
      <c r="EG16" s="205"/>
      <c r="EH16" s="205"/>
      <c r="EI16" s="205"/>
      <c r="EJ16" s="205"/>
      <c r="EK16" s="205"/>
      <c r="EL16" s="205"/>
      <c r="EM16" s="205"/>
      <c r="EN16" s="205"/>
      <c r="EO16" s="205"/>
      <c r="EP16" s="205"/>
      <c r="EQ16" s="205"/>
      <c r="ER16" s="205"/>
      <c r="ES16" s="205"/>
      <c r="ET16" s="205"/>
      <c r="EU16" s="205"/>
      <c r="EV16" s="203"/>
      <c r="EW16" s="203"/>
      <c r="EX16" s="203"/>
      <c r="EY16" s="203"/>
      <c r="EZ16" s="203"/>
      <c r="FA16" s="203"/>
      <c r="FB16" s="203"/>
      <c r="FC16" s="203"/>
      <c r="FD16" s="203"/>
      <c r="FE16" s="203"/>
      <c r="FF16" s="203"/>
      <c r="FG16" s="203"/>
      <c r="FH16" s="203"/>
      <c r="FI16" s="203"/>
      <c r="FJ16" s="203"/>
      <c r="FK16" s="5">
        <f>FN16-FL16</f>
        <v>17638.5</v>
      </c>
      <c r="FL16" s="5">
        <f>FN16*0.25</f>
        <v>5879.5</v>
      </c>
      <c r="FM16" s="5">
        <v>11759</v>
      </c>
      <c r="FN16" s="5">
        <f>FM16*2</f>
        <v>23518</v>
      </c>
      <c r="FO16" s="7">
        <f>DT16-FM16</f>
        <v>0</v>
      </c>
    </row>
    <row r="17" spans="1:171" x14ac:dyDescent="0.2">
      <c r="A17" s="195"/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7"/>
      <c r="U17" s="201"/>
      <c r="V17" s="164"/>
      <c r="W17" s="164"/>
      <c r="X17" s="164"/>
      <c r="Y17" s="164"/>
      <c r="Z17" s="164"/>
      <c r="AA17" s="164"/>
      <c r="AB17" s="164"/>
      <c r="AC17" s="164"/>
      <c r="AD17" s="202"/>
      <c r="AE17" s="203" t="s">
        <v>47</v>
      </c>
      <c r="AF17" s="203"/>
      <c r="AG17" s="203"/>
      <c r="AH17" s="203"/>
      <c r="AI17" s="203"/>
      <c r="AJ17" s="203"/>
      <c r="AK17" s="203"/>
      <c r="AL17" s="203"/>
      <c r="AM17" s="203"/>
      <c r="AN17" s="203"/>
      <c r="AO17" s="203"/>
      <c r="AP17" s="203"/>
      <c r="AQ17" s="203"/>
      <c r="AR17" s="203"/>
      <c r="AS17" s="203"/>
      <c r="AT17" s="203"/>
      <c r="AU17" s="203"/>
      <c r="AV17" s="203"/>
      <c r="AW17" s="203"/>
      <c r="AX17" s="203"/>
      <c r="AY17" s="203"/>
      <c r="AZ17" s="203"/>
      <c r="BA17" s="203"/>
      <c r="BB17" s="203"/>
      <c r="BC17" s="203"/>
      <c r="BD17" s="203"/>
      <c r="BE17" s="203"/>
      <c r="BF17" s="203"/>
      <c r="BG17" s="203"/>
      <c r="BH17" s="203"/>
      <c r="BI17" s="204">
        <v>1</v>
      </c>
      <c r="BJ17" s="204"/>
      <c r="BK17" s="204"/>
      <c r="BL17" s="204"/>
      <c r="BM17" s="204"/>
      <c r="BN17" s="204"/>
      <c r="BO17" s="204"/>
      <c r="BP17" s="204"/>
      <c r="BQ17" s="204"/>
      <c r="BR17" s="204"/>
      <c r="BS17" s="204"/>
      <c r="BT17" s="204"/>
      <c r="BU17" s="204"/>
      <c r="BV17" s="204"/>
      <c r="BW17" s="204"/>
      <c r="BX17" s="205">
        <f t="shared" ref="BX17:BX22" si="1">FK17</f>
        <v>15646.949999999999</v>
      </c>
      <c r="BY17" s="205"/>
      <c r="BZ17" s="205"/>
      <c r="CA17" s="205"/>
      <c r="CB17" s="205"/>
      <c r="CC17" s="205"/>
      <c r="CD17" s="205"/>
      <c r="CE17" s="205"/>
      <c r="CF17" s="205"/>
      <c r="CG17" s="205"/>
      <c r="CH17" s="205"/>
      <c r="CI17" s="205"/>
      <c r="CJ17" s="205"/>
      <c r="CK17" s="205"/>
      <c r="CL17" s="205"/>
      <c r="CM17" s="206">
        <f t="shared" si="0"/>
        <v>5215.6499999999996</v>
      </c>
      <c r="CN17" s="207"/>
      <c r="CO17" s="207"/>
      <c r="CP17" s="207"/>
      <c r="CQ17" s="207"/>
      <c r="CR17" s="207"/>
      <c r="CS17" s="207"/>
      <c r="CT17" s="207"/>
      <c r="CU17" s="207"/>
      <c r="CV17" s="207"/>
      <c r="CW17" s="208"/>
      <c r="CX17" s="204"/>
      <c r="CY17" s="204"/>
      <c r="CZ17" s="204"/>
      <c r="DA17" s="204"/>
      <c r="DB17" s="204"/>
      <c r="DC17" s="204"/>
      <c r="DD17" s="204"/>
      <c r="DE17" s="204"/>
      <c r="DF17" s="204"/>
      <c r="DG17" s="204"/>
      <c r="DH17" s="204"/>
      <c r="DI17" s="204"/>
      <c r="DJ17" s="204"/>
      <c r="DK17" s="204"/>
      <c r="DL17" s="204"/>
      <c r="DM17" s="204"/>
      <c r="DN17" s="204"/>
      <c r="DO17" s="204"/>
      <c r="DP17" s="204"/>
      <c r="DQ17" s="204"/>
      <c r="DR17" s="204"/>
      <c r="DS17" s="204"/>
      <c r="DT17" s="205">
        <f t="shared" ref="DT17:DT22" si="2">(BX17+CM17)*BI17</f>
        <v>20862.599999999999</v>
      </c>
      <c r="DU17" s="205"/>
      <c r="DV17" s="205"/>
      <c r="DW17" s="205"/>
      <c r="DX17" s="205"/>
      <c r="DY17" s="205"/>
      <c r="DZ17" s="205"/>
      <c r="EA17" s="205"/>
      <c r="EB17" s="205"/>
      <c r="EC17" s="205"/>
      <c r="ED17" s="205"/>
      <c r="EE17" s="205"/>
      <c r="EF17" s="205"/>
      <c r="EG17" s="205"/>
      <c r="EH17" s="205"/>
      <c r="EI17" s="205"/>
      <c r="EJ17" s="205"/>
      <c r="EK17" s="205"/>
      <c r="EL17" s="205"/>
      <c r="EM17" s="205"/>
      <c r="EN17" s="205"/>
      <c r="EO17" s="205"/>
      <c r="EP17" s="205"/>
      <c r="EQ17" s="205"/>
      <c r="ER17" s="205"/>
      <c r="ES17" s="205"/>
      <c r="ET17" s="205"/>
      <c r="EU17" s="205"/>
      <c r="EV17" s="203"/>
      <c r="EW17" s="203"/>
      <c r="EX17" s="203"/>
      <c r="EY17" s="203"/>
      <c r="EZ17" s="203"/>
      <c r="FA17" s="203"/>
      <c r="FB17" s="203"/>
      <c r="FC17" s="203"/>
      <c r="FD17" s="203"/>
      <c r="FE17" s="203"/>
      <c r="FF17" s="203"/>
      <c r="FG17" s="203"/>
      <c r="FH17" s="203"/>
      <c r="FI17" s="203"/>
      <c r="FJ17" s="203"/>
      <c r="FK17" s="5">
        <f>FM17-FL17</f>
        <v>15646.949999999999</v>
      </c>
      <c r="FL17" s="5">
        <f>FM17*0.25</f>
        <v>5215.6499999999996</v>
      </c>
      <c r="FM17" s="5">
        <v>20862.599999999999</v>
      </c>
      <c r="FO17" s="7">
        <f t="shared" ref="FO17:FO23" si="3">DT17-FM17</f>
        <v>0</v>
      </c>
    </row>
    <row r="18" spans="1:171" ht="13.15" customHeight="1" x14ac:dyDescent="0.2">
      <c r="A18" s="192" t="s">
        <v>48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4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3" t="s">
        <v>49</v>
      </c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3"/>
      <c r="BA18" s="213"/>
      <c r="BB18" s="213"/>
      <c r="BC18" s="213"/>
      <c r="BD18" s="213"/>
      <c r="BE18" s="213"/>
      <c r="BF18" s="213"/>
      <c r="BG18" s="213"/>
      <c r="BH18" s="213"/>
      <c r="BI18" s="214">
        <v>0.5</v>
      </c>
      <c r="BJ18" s="215"/>
      <c r="BK18" s="215"/>
      <c r="BL18" s="215"/>
      <c r="BM18" s="215"/>
      <c r="BN18" s="215"/>
      <c r="BO18" s="215"/>
      <c r="BP18" s="215"/>
      <c r="BQ18" s="215"/>
      <c r="BR18" s="215"/>
      <c r="BS18" s="215"/>
      <c r="BT18" s="215"/>
      <c r="BU18" s="215"/>
      <c r="BV18" s="215"/>
      <c r="BW18" s="216"/>
      <c r="BX18" s="205">
        <f t="shared" si="1"/>
        <v>6948</v>
      </c>
      <c r="BY18" s="205"/>
      <c r="BZ18" s="205"/>
      <c r="CA18" s="205"/>
      <c r="CB18" s="205"/>
      <c r="CC18" s="205"/>
      <c r="CD18" s="205"/>
      <c r="CE18" s="205"/>
      <c r="CF18" s="205"/>
      <c r="CG18" s="205"/>
      <c r="CH18" s="205"/>
      <c r="CI18" s="205"/>
      <c r="CJ18" s="205"/>
      <c r="CK18" s="205"/>
      <c r="CL18" s="205"/>
      <c r="CM18" s="206">
        <f t="shared" si="0"/>
        <v>2316</v>
      </c>
      <c r="CN18" s="207"/>
      <c r="CO18" s="207"/>
      <c r="CP18" s="207"/>
      <c r="CQ18" s="207"/>
      <c r="CR18" s="207"/>
      <c r="CS18" s="207"/>
      <c r="CT18" s="207"/>
      <c r="CU18" s="207"/>
      <c r="CV18" s="207"/>
      <c r="CW18" s="208"/>
      <c r="CX18" s="217"/>
      <c r="CY18" s="217"/>
      <c r="CZ18" s="217"/>
      <c r="DA18" s="217"/>
      <c r="DB18" s="217"/>
      <c r="DC18" s="217"/>
      <c r="DD18" s="217"/>
      <c r="DE18" s="217"/>
      <c r="DF18" s="217"/>
      <c r="DG18" s="217"/>
      <c r="DH18" s="217"/>
      <c r="DI18" s="217"/>
      <c r="DJ18" s="217"/>
      <c r="DK18" s="217"/>
      <c r="DL18" s="217"/>
      <c r="DM18" s="217"/>
      <c r="DN18" s="217"/>
      <c r="DO18" s="217"/>
      <c r="DP18" s="217"/>
      <c r="DQ18" s="217"/>
      <c r="DR18" s="217"/>
      <c r="DS18" s="217"/>
      <c r="DT18" s="205">
        <f t="shared" si="2"/>
        <v>4632</v>
      </c>
      <c r="DU18" s="205"/>
      <c r="DV18" s="205"/>
      <c r="DW18" s="205"/>
      <c r="DX18" s="205"/>
      <c r="DY18" s="205"/>
      <c r="DZ18" s="205"/>
      <c r="EA18" s="205"/>
      <c r="EB18" s="205"/>
      <c r="EC18" s="205"/>
      <c r="ED18" s="205"/>
      <c r="EE18" s="205"/>
      <c r="EF18" s="205"/>
      <c r="EG18" s="205"/>
      <c r="EH18" s="205"/>
      <c r="EI18" s="205"/>
      <c r="EJ18" s="205"/>
      <c r="EK18" s="205"/>
      <c r="EL18" s="205"/>
      <c r="EM18" s="205"/>
      <c r="EN18" s="205"/>
      <c r="EO18" s="205"/>
      <c r="EP18" s="205"/>
      <c r="EQ18" s="205"/>
      <c r="ER18" s="205"/>
      <c r="ES18" s="205"/>
      <c r="ET18" s="205"/>
      <c r="EU18" s="205"/>
      <c r="EV18" s="203"/>
      <c r="EW18" s="203"/>
      <c r="EX18" s="203"/>
      <c r="EY18" s="203"/>
      <c r="EZ18" s="203"/>
      <c r="FA18" s="203"/>
      <c r="FB18" s="203"/>
      <c r="FC18" s="203"/>
      <c r="FD18" s="203"/>
      <c r="FE18" s="203"/>
      <c r="FF18" s="203"/>
      <c r="FG18" s="203"/>
      <c r="FH18" s="203"/>
      <c r="FI18" s="203"/>
      <c r="FJ18" s="203"/>
      <c r="FK18" s="5">
        <v>6948</v>
      </c>
      <c r="FL18" s="5">
        <v>2316</v>
      </c>
      <c r="FM18" s="5">
        <v>4623</v>
      </c>
      <c r="FO18" s="7">
        <f t="shared" si="3"/>
        <v>9</v>
      </c>
    </row>
    <row r="19" spans="1:171" x14ac:dyDescent="0.2">
      <c r="A19" s="209"/>
      <c r="B19" s="210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1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3" t="s">
        <v>50</v>
      </c>
      <c r="AF19" s="213"/>
      <c r="AG19" s="213"/>
      <c r="AH19" s="213"/>
      <c r="AI19" s="213"/>
      <c r="AJ19" s="213"/>
      <c r="AK19" s="213"/>
      <c r="AL19" s="213"/>
      <c r="AM19" s="213"/>
      <c r="AN19" s="213"/>
      <c r="AO19" s="213"/>
      <c r="AP19" s="213"/>
      <c r="AQ19" s="213"/>
      <c r="AR19" s="213"/>
      <c r="AS19" s="213"/>
      <c r="AT19" s="213"/>
      <c r="AU19" s="213"/>
      <c r="AV19" s="213"/>
      <c r="AW19" s="213"/>
      <c r="AX19" s="213"/>
      <c r="AY19" s="213"/>
      <c r="AZ19" s="213"/>
      <c r="BA19" s="213"/>
      <c r="BB19" s="213"/>
      <c r="BC19" s="213"/>
      <c r="BD19" s="213"/>
      <c r="BE19" s="213"/>
      <c r="BF19" s="213"/>
      <c r="BG19" s="213"/>
      <c r="BH19" s="213"/>
      <c r="BI19" s="214">
        <v>0.5</v>
      </c>
      <c r="BJ19" s="215"/>
      <c r="BK19" s="215"/>
      <c r="BL19" s="215"/>
      <c r="BM19" s="215"/>
      <c r="BN19" s="215"/>
      <c r="BO19" s="215"/>
      <c r="BP19" s="215"/>
      <c r="BQ19" s="215"/>
      <c r="BR19" s="215"/>
      <c r="BS19" s="215"/>
      <c r="BT19" s="215"/>
      <c r="BU19" s="215"/>
      <c r="BV19" s="215"/>
      <c r="BW19" s="216"/>
      <c r="BX19" s="205">
        <f t="shared" si="1"/>
        <v>8695.7954999999984</v>
      </c>
      <c r="BY19" s="205"/>
      <c r="BZ19" s="205"/>
      <c r="CA19" s="205"/>
      <c r="CB19" s="205"/>
      <c r="CC19" s="205"/>
      <c r="CD19" s="205"/>
      <c r="CE19" s="205"/>
      <c r="CF19" s="205"/>
      <c r="CG19" s="205"/>
      <c r="CH19" s="205"/>
      <c r="CI19" s="205"/>
      <c r="CJ19" s="205"/>
      <c r="CK19" s="205"/>
      <c r="CL19" s="205"/>
      <c r="CM19" s="206">
        <f t="shared" si="0"/>
        <v>2898.5984999999996</v>
      </c>
      <c r="CN19" s="207"/>
      <c r="CO19" s="207"/>
      <c r="CP19" s="207"/>
      <c r="CQ19" s="207"/>
      <c r="CR19" s="207"/>
      <c r="CS19" s="207"/>
      <c r="CT19" s="207"/>
      <c r="CU19" s="207"/>
      <c r="CV19" s="207"/>
      <c r="CW19" s="208"/>
      <c r="CX19" s="217"/>
      <c r="CY19" s="217"/>
      <c r="CZ19" s="217"/>
      <c r="DA19" s="217"/>
      <c r="DB19" s="217"/>
      <c r="DC19" s="217"/>
      <c r="DD19" s="217"/>
      <c r="DE19" s="217"/>
      <c r="DF19" s="217"/>
      <c r="DG19" s="217"/>
      <c r="DH19" s="217"/>
      <c r="DI19" s="217"/>
      <c r="DJ19" s="217"/>
      <c r="DK19" s="217"/>
      <c r="DL19" s="217"/>
      <c r="DM19" s="217"/>
      <c r="DN19" s="217"/>
      <c r="DO19" s="217"/>
      <c r="DP19" s="217"/>
      <c r="DQ19" s="217"/>
      <c r="DR19" s="217"/>
      <c r="DS19" s="217"/>
      <c r="DT19" s="205">
        <f t="shared" si="2"/>
        <v>5797.1969999999992</v>
      </c>
      <c r="DU19" s="205"/>
      <c r="DV19" s="205"/>
      <c r="DW19" s="205"/>
      <c r="DX19" s="205"/>
      <c r="DY19" s="205"/>
      <c r="DZ19" s="205"/>
      <c r="EA19" s="205"/>
      <c r="EB19" s="205"/>
      <c r="EC19" s="205"/>
      <c r="ED19" s="205"/>
      <c r="EE19" s="205"/>
      <c r="EF19" s="205"/>
      <c r="EG19" s="205"/>
      <c r="EH19" s="205"/>
      <c r="EI19" s="205"/>
      <c r="EJ19" s="205"/>
      <c r="EK19" s="205"/>
      <c r="EL19" s="205"/>
      <c r="EM19" s="205"/>
      <c r="EN19" s="205"/>
      <c r="EO19" s="205"/>
      <c r="EP19" s="205"/>
      <c r="EQ19" s="205"/>
      <c r="ER19" s="205"/>
      <c r="ES19" s="205"/>
      <c r="ET19" s="205"/>
      <c r="EU19" s="205"/>
      <c r="EV19" s="203"/>
      <c r="EW19" s="203"/>
      <c r="EX19" s="203"/>
      <c r="EY19" s="203"/>
      <c r="EZ19" s="203"/>
      <c r="FA19" s="203"/>
      <c r="FB19" s="203"/>
      <c r="FC19" s="203"/>
      <c r="FD19" s="203"/>
      <c r="FE19" s="203"/>
      <c r="FF19" s="203"/>
      <c r="FG19" s="203"/>
      <c r="FH19" s="203"/>
      <c r="FI19" s="203"/>
      <c r="FJ19" s="203"/>
      <c r="FK19" s="5">
        <v>8695.7954999999984</v>
      </c>
      <c r="FL19" s="5">
        <v>2898.5984999999996</v>
      </c>
      <c r="FM19" s="5">
        <v>5797.2</v>
      </c>
      <c r="FO19" s="7">
        <f t="shared" si="3"/>
        <v>-3.0000000006111804E-3</v>
      </c>
    </row>
    <row r="20" spans="1:171" x14ac:dyDescent="0.2">
      <c r="A20" s="209"/>
      <c r="B20" s="210"/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1"/>
      <c r="U20" s="212"/>
      <c r="V20" s="212"/>
      <c r="W20" s="212"/>
      <c r="X20" s="212"/>
      <c r="Y20" s="212"/>
      <c r="Z20" s="212"/>
      <c r="AA20" s="212"/>
      <c r="AB20" s="212"/>
      <c r="AC20" s="212"/>
      <c r="AD20" s="212"/>
      <c r="AE20" s="213" t="s">
        <v>51</v>
      </c>
      <c r="AF20" s="213"/>
      <c r="AG20" s="213"/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3"/>
      <c r="BA20" s="213"/>
      <c r="BB20" s="213"/>
      <c r="BC20" s="213"/>
      <c r="BD20" s="213"/>
      <c r="BE20" s="213"/>
      <c r="BF20" s="213"/>
      <c r="BG20" s="213"/>
      <c r="BH20" s="213"/>
      <c r="BI20" s="214">
        <v>0.5</v>
      </c>
      <c r="BJ20" s="215"/>
      <c r="BK20" s="215"/>
      <c r="BL20" s="215"/>
      <c r="BM20" s="215"/>
      <c r="BN20" s="215"/>
      <c r="BO20" s="215"/>
      <c r="BP20" s="215"/>
      <c r="BQ20" s="215"/>
      <c r="BR20" s="215"/>
      <c r="BS20" s="215"/>
      <c r="BT20" s="215"/>
      <c r="BU20" s="215"/>
      <c r="BV20" s="215"/>
      <c r="BW20" s="216"/>
      <c r="BX20" s="205">
        <f t="shared" si="1"/>
        <v>11021.400000000001</v>
      </c>
      <c r="BY20" s="205"/>
      <c r="BZ20" s="205"/>
      <c r="CA20" s="205"/>
      <c r="CB20" s="205"/>
      <c r="CC20" s="205"/>
      <c r="CD20" s="205"/>
      <c r="CE20" s="205"/>
      <c r="CF20" s="205"/>
      <c r="CG20" s="205"/>
      <c r="CH20" s="205"/>
      <c r="CI20" s="205"/>
      <c r="CJ20" s="205"/>
      <c r="CK20" s="205"/>
      <c r="CL20" s="205"/>
      <c r="CM20" s="206">
        <f t="shared" si="0"/>
        <v>3673.8</v>
      </c>
      <c r="CN20" s="207"/>
      <c r="CO20" s="207"/>
      <c r="CP20" s="207"/>
      <c r="CQ20" s="207"/>
      <c r="CR20" s="207"/>
      <c r="CS20" s="207"/>
      <c r="CT20" s="207"/>
      <c r="CU20" s="207"/>
      <c r="CV20" s="207"/>
      <c r="CW20" s="208"/>
      <c r="CX20" s="217"/>
      <c r="CY20" s="217"/>
      <c r="CZ20" s="217"/>
      <c r="DA20" s="217"/>
      <c r="DB20" s="217"/>
      <c r="DC20" s="217"/>
      <c r="DD20" s="217"/>
      <c r="DE20" s="217"/>
      <c r="DF20" s="217"/>
      <c r="DG20" s="217"/>
      <c r="DH20" s="217"/>
      <c r="DI20" s="217"/>
      <c r="DJ20" s="217"/>
      <c r="DK20" s="217"/>
      <c r="DL20" s="217"/>
      <c r="DM20" s="217"/>
      <c r="DN20" s="217"/>
      <c r="DO20" s="217"/>
      <c r="DP20" s="217"/>
      <c r="DQ20" s="217"/>
      <c r="DR20" s="217"/>
      <c r="DS20" s="217"/>
      <c r="DT20" s="205">
        <f t="shared" si="2"/>
        <v>7347.6</v>
      </c>
      <c r="DU20" s="205"/>
      <c r="DV20" s="205"/>
      <c r="DW20" s="205"/>
      <c r="DX20" s="205"/>
      <c r="DY20" s="205"/>
      <c r="DZ20" s="205"/>
      <c r="EA20" s="205"/>
      <c r="EB20" s="205"/>
      <c r="EC20" s="205"/>
      <c r="ED20" s="205"/>
      <c r="EE20" s="205"/>
      <c r="EF20" s="205"/>
      <c r="EG20" s="205"/>
      <c r="EH20" s="205"/>
      <c r="EI20" s="205"/>
      <c r="EJ20" s="205"/>
      <c r="EK20" s="205"/>
      <c r="EL20" s="205"/>
      <c r="EM20" s="205"/>
      <c r="EN20" s="205"/>
      <c r="EO20" s="205"/>
      <c r="EP20" s="205"/>
      <c r="EQ20" s="205"/>
      <c r="ER20" s="205"/>
      <c r="ES20" s="205"/>
      <c r="ET20" s="205"/>
      <c r="EU20" s="205"/>
      <c r="EV20" s="203"/>
      <c r="EW20" s="203"/>
      <c r="EX20" s="203"/>
      <c r="EY20" s="203"/>
      <c r="EZ20" s="203"/>
      <c r="FA20" s="203"/>
      <c r="FB20" s="203"/>
      <c r="FC20" s="203"/>
      <c r="FD20" s="203"/>
      <c r="FE20" s="203"/>
      <c r="FF20" s="203"/>
      <c r="FG20" s="203"/>
      <c r="FH20" s="203"/>
      <c r="FI20" s="203"/>
      <c r="FJ20" s="203"/>
      <c r="FK20" s="5">
        <v>11021.400000000001</v>
      </c>
      <c r="FL20" s="5">
        <v>3673.8</v>
      </c>
      <c r="FM20" s="5">
        <v>7347.6</v>
      </c>
      <c r="FO20" s="7">
        <f t="shared" si="3"/>
        <v>0</v>
      </c>
    </row>
    <row r="21" spans="1:171" ht="13.15" customHeight="1" x14ac:dyDescent="0.2">
      <c r="A21" s="209"/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1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03" t="s">
        <v>52</v>
      </c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  <c r="AW21" s="203"/>
      <c r="AX21" s="203"/>
      <c r="AY21" s="203"/>
      <c r="AZ21" s="203"/>
      <c r="BA21" s="203"/>
      <c r="BB21" s="203"/>
      <c r="BC21" s="203"/>
      <c r="BD21" s="203"/>
      <c r="BE21" s="203"/>
      <c r="BF21" s="203"/>
      <c r="BG21" s="203"/>
      <c r="BH21" s="203"/>
      <c r="BI21" s="204">
        <v>0.5</v>
      </c>
      <c r="BJ21" s="204"/>
      <c r="BK21" s="204"/>
      <c r="BL21" s="204"/>
      <c r="BM21" s="204"/>
      <c r="BN21" s="204"/>
      <c r="BO21" s="204"/>
      <c r="BP21" s="204"/>
      <c r="BQ21" s="204"/>
      <c r="BR21" s="204"/>
      <c r="BS21" s="204"/>
      <c r="BT21" s="204"/>
      <c r="BU21" s="204"/>
      <c r="BV21" s="204"/>
      <c r="BW21" s="204"/>
      <c r="BX21" s="205">
        <f t="shared" si="1"/>
        <v>14794.559999999998</v>
      </c>
      <c r="BY21" s="205"/>
      <c r="BZ21" s="205"/>
      <c r="CA21" s="205"/>
      <c r="CB21" s="205"/>
      <c r="CC21" s="205"/>
      <c r="CD21" s="205"/>
      <c r="CE21" s="205"/>
      <c r="CF21" s="205"/>
      <c r="CG21" s="205"/>
      <c r="CH21" s="205"/>
      <c r="CI21" s="205"/>
      <c r="CJ21" s="205"/>
      <c r="CK21" s="205"/>
      <c r="CL21" s="205"/>
      <c r="CM21" s="206">
        <f t="shared" si="0"/>
        <v>4931.5199999999995</v>
      </c>
      <c r="CN21" s="207"/>
      <c r="CO21" s="207"/>
      <c r="CP21" s="207"/>
      <c r="CQ21" s="207"/>
      <c r="CR21" s="207"/>
      <c r="CS21" s="207"/>
      <c r="CT21" s="207"/>
      <c r="CU21" s="207"/>
      <c r="CV21" s="207"/>
      <c r="CW21" s="208"/>
      <c r="CX21" s="204"/>
      <c r="CY21" s="204"/>
      <c r="CZ21" s="204"/>
      <c r="DA21" s="204"/>
      <c r="DB21" s="204"/>
      <c r="DC21" s="204"/>
      <c r="DD21" s="204"/>
      <c r="DE21" s="204"/>
      <c r="DF21" s="204"/>
      <c r="DG21" s="204"/>
      <c r="DH21" s="204"/>
      <c r="DI21" s="204"/>
      <c r="DJ21" s="204"/>
      <c r="DK21" s="204"/>
      <c r="DL21" s="204"/>
      <c r="DM21" s="204"/>
      <c r="DN21" s="204"/>
      <c r="DO21" s="204"/>
      <c r="DP21" s="204"/>
      <c r="DQ21" s="204"/>
      <c r="DR21" s="204"/>
      <c r="DS21" s="204"/>
      <c r="DT21" s="205">
        <f t="shared" si="2"/>
        <v>9863.0399999999991</v>
      </c>
      <c r="DU21" s="205"/>
      <c r="DV21" s="205"/>
      <c r="DW21" s="205"/>
      <c r="DX21" s="205"/>
      <c r="DY21" s="205"/>
      <c r="DZ21" s="205"/>
      <c r="EA21" s="205"/>
      <c r="EB21" s="205"/>
      <c r="EC21" s="205"/>
      <c r="ED21" s="205"/>
      <c r="EE21" s="205"/>
      <c r="EF21" s="205"/>
      <c r="EG21" s="205"/>
      <c r="EH21" s="205"/>
      <c r="EI21" s="205"/>
      <c r="EJ21" s="205"/>
      <c r="EK21" s="205"/>
      <c r="EL21" s="205"/>
      <c r="EM21" s="205"/>
      <c r="EN21" s="205"/>
      <c r="EO21" s="205"/>
      <c r="EP21" s="205"/>
      <c r="EQ21" s="205"/>
      <c r="ER21" s="205"/>
      <c r="ES21" s="205"/>
      <c r="ET21" s="205"/>
      <c r="EU21" s="205"/>
      <c r="EV21" s="203"/>
      <c r="EW21" s="203"/>
      <c r="EX21" s="203"/>
      <c r="EY21" s="203"/>
      <c r="EZ21" s="203"/>
      <c r="FA21" s="203"/>
      <c r="FB21" s="203"/>
      <c r="FC21" s="203"/>
      <c r="FD21" s="203"/>
      <c r="FE21" s="203"/>
      <c r="FF21" s="203"/>
      <c r="FG21" s="203"/>
      <c r="FH21" s="203"/>
      <c r="FI21" s="203"/>
      <c r="FJ21" s="203"/>
      <c r="FK21" s="5">
        <f>FN21-FL21</f>
        <v>14794.559999999998</v>
      </c>
      <c r="FL21" s="5">
        <f>FN21*0.25</f>
        <v>4931.5199999999995</v>
      </c>
      <c r="FM21" s="5">
        <v>9863.0399999999991</v>
      </c>
      <c r="FN21" s="5">
        <f>FM21*2</f>
        <v>19726.079999999998</v>
      </c>
      <c r="FO21" s="7">
        <f t="shared" si="3"/>
        <v>0</v>
      </c>
    </row>
    <row r="22" spans="1:171" x14ac:dyDescent="0.2">
      <c r="A22" s="195"/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7"/>
      <c r="U22" s="212"/>
      <c r="V22" s="212"/>
      <c r="W22" s="212"/>
      <c r="X22" s="212"/>
      <c r="Y22" s="212"/>
      <c r="Z22" s="212"/>
      <c r="AA22" s="212"/>
      <c r="AB22" s="212"/>
      <c r="AC22" s="212"/>
      <c r="AD22" s="212"/>
      <c r="AE22" s="203" t="s">
        <v>53</v>
      </c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  <c r="AZ22" s="203"/>
      <c r="BA22" s="203"/>
      <c r="BB22" s="203"/>
      <c r="BC22" s="203"/>
      <c r="BD22" s="203"/>
      <c r="BE22" s="203"/>
      <c r="BF22" s="203"/>
      <c r="BG22" s="203"/>
      <c r="BH22" s="203"/>
      <c r="BI22" s="204">
        <v>0.5</v>
      </c>
      <c r="BJ22" s="204"/>
      <c r="BK22" s="204"/>
      <c r="BL22" s="204"/>
      <c r="BM22" s="204"/>
      <c r="BN22" s="204"/>
      <c r="BO22" s="204"/>
      <c r="BP22" s="204"/>
      <c r="BQ22" s="204"/>
      <c r="BR22" s="204"/>
      <c r="BS22" s="204"/>
      <c r="BT22" s="204"/>
      <c r="BU22" s="204"/>
      <c r="BV22" s="204"/>
      <c r="BW22" s="204"/>
      <c r="BX22" s="205">
        <f t="shared" si="1"/>
        <v>17069.579999999998</v>
      </c>
      <c r="BY22" s="205"/>
      <c r="BZ22" s="205"/>
      <c r="CA22" s="205"/>
      <c r="CB22" s="205"/>
      <c r="CC22" s="205"/>
      <c r="CD22" s="205"/>
      <c r="CE22" s="205"/>
      <c r="CF22" s="205"/>
      <c r="CG22" s="205"/>
      <c r="CH22" s="205"/>
      <c r="CI22" s="205"/>
      <c r="CJ22" s="205"/>
      <c r="CK22" s="205"/>
      <c r="CL22" s="205"/>
      <c r="CM22" s="206">
        <f t="shared" si="0"/>
        <v>5689.86</v>
      </c>
      <c r="CN22" s="207"/>
      <c r="CO22" s="207"/>
      <c r="CP22" s="207"/>
      <c r="CQ22" s="207"/>
      <c r="CR22" s="207"/>
      <c r="CS22" s="207"/>
      <c r="CT22" s="207"/>
      <c r="CU22" s="207"/>
      <c r="CV22" s="207"/>
      <c r="CW22" s="208"/>
      <c r="CX22" s="204"/>
      <c r="CY22" s="204"/>
      <c r="CZ22" s="204"/>
      <c r="DA22" s="204"/>
      <c r="DB22" s="204"/>
      <c r="DC22" s="204"/>
      <c r="DD22" s="204"/>
      <c r="DE22" s="204"/>
      <c r="DF22" s="204"/>
      <c r="DG22" s="204"/>
      <c r="DH22" s="204"/>
      <c r="DI22" s="204"/>
      <c r="DJ22" s="204"/>
      <c r="DK22" s="204"/>
      <c r="DL22" s="204"/>
      <c r="DM22" s="204"/>
      <c r="DN22" s="204"/>
      <c r="DO22" s="204"/>
      <c r="DP22" s="204"/>
      <c r="DQ22" s="204"/>
      <c r="DR22" s="204"/>
      <c r="DS22" s="204"/>
      <c r="DT22" s="205">
        <f t="shared" si="2"/>
        <v>11379.72</v>
      </c>
      <c r="DU22" s="205"/>
      <c r="DV22" s="205"/>
      <c r="DW22" s="205"/>
      <c r="DX22" s="205"/>
      <c r="DY22" s="205"/>
      <c r="DZ22" s="205"/>
      <c r="EA22" s="205"/>
      <c r="EB22" s="205"/>
      <c r="EC22" s="205"/>
      <c r="ED22" s="205"/>
      <c r="EE22" s="205"/>
      <c r="EF22" s="205"/>
      <c r="EG22" s="205"/>
      <c r="EH22" s="205"/>
      <c r="EI22" s="205"/>
      <c r="EJ22" s="205"/>
      <c r="EK22" s="205"/>
      <c r="EL22" s="205"/>
      <c r="EM22" s="205"/>
      <c r="EN22" s="205"/>
      <c r="EO22" s="205"/>
      <c r="EP22" s="205"/>
      <c r="EQ22" s="205"/>
      <c r="ER22" s="205"/>
      <c r="ES22" s="205"/>
      <c r="ET22" s="205"/>
      <c r="EU22" s="205"/>
      <c r="EV22" s="203"/>
      <c r="EW22" s="203"/>
      <c r="EX22" s="203"/>
      <c r="EY22" s="203"/>
      <c r="EZ22" s="203"/>
      <c r="FA22" s="203"/>
      <c r="FB22" s="203"/>
      <c r="FC22" s="203"/>
      <c r="FD22" s="203"/>
      <c r="FE22" s="203"/>
      <c r="FF22" s="203"/>
      <c r="FG22" s="203"/>
      <c r="FH22" s="203"/>
      <c r="FI22" s="203"/>
      <c r="FJ22" s="203"/>
      <c r="FK22" s="5">
        <f>FN22-FL22</f>
        <v>17069.579999999998</v>
      </c>
      <c r="FL22" s="5">
        <f>FN22*0.25</f>
        <v>5689.86</v>
      </c>
      <c r="FM22" s="5">
        <v>11379.72</v>
      </c>
      <c r="FN22" s="5">
        <f>FM22*2</f>
        <v>22759.439999999999</v>
      </c>
      <c r="FO22" s="7">
        <f t="shared" si="3"/>
        <v>0</v>
      </c>
    </row>
    <row r="23" spans="1:171" x14ac:dyDescent="0.2">
      <c r="BG23" s="6" t="s">
        <v>54</v>
      </c>
      <c r="BI23" s="218">
        <f>SUM(BI16:BW22)</f>
        <v>4</v>
      </c>
      <c r="BJ23" s="218"/>
      <c r="BK23" s="218"/>
      <c r="BL23" s="218"/>
      <c r="BM23" s="218"/>
      <c r="BN23" s="218"/>
      <c r="BO23" s="218"/>
      <c r="BP23" s="218"/>
      <c r="BQ23" s="218"/>
      <c r="BR23" s="218"/>
      <c r="BS23" s="218"/>
      <c r="BT23" s="218"/>
      <c r="BU23" s="218"/>
      <c r="BV23" s="218"/>
      <c r="BW23" s="218"/>
      <c r="BX23" s="219">
        <f>SUM(BX16:CL22)</f>
        <v>91814.785499999998</v>
      </c>
      <c r="BY23" s="218"/>
      <c r="BZ23" s="218"/>
      <c r="CA23" s="218"/>
      <c r="CB23" s="218"/>
      <c r="CC23" s="218"/>
      <c r="CD23" s="218"/>
      <c r="CE23" s="218"/>
      <c r="CF23" s="218"/>
      <c r="CG23" s="218"/>
      <c r="CH23" s="218"/>
      <c r="CI23" s="218"/>
      <c r="CJ23" s="218"/>
      <c r="CK23" s="218"/>
      <c r="CL23" s="218"/>
      <c r="CM23" s="220">
        <f>SUM(CM16:CW22)</f>
        <v>30604.928500000002</v>
      </c>
      <c r="CN23" s="220"/>
      <c r="CO23" s="220"/>
      <c r="CP23" s="220"/>
      <c r="CQ23" s="220"/>
      <c r="CR23" s="220"/>
      <c r="CS23" s="220"/>
      <c r="CT23" s="220"/>
      <c r="CU23" s="220"/>
      <c r="CV23" s="220"/>
      <c r="CW23" s="220"/>
      <c r="CX23" s="204"/>
      <c r="CY23" s="204"/>
      <c r="CZ23" s="204"/>
      <c r="DA23" s="204"/>
      <c r="DB23" s="204"/>
      <c r="DC23" s="204"/>
      <c r="DD23" s="204"/>
      <c r="DE23" s="204"/>
      <c r="DF23" s="204"/>
      <c r="DG23" s="204"/>
      <c r="DH23" s="204"/>
      <c r="DI23" s="204"/>
      <c r="DJ23" s="204"/>
      <c r="DK23" s="204"/>
      <c r="DL23" s="204"/>
      <c r="DM23" s="204"/>
      <c r="DN23" s="204"/>
      <c r="DO23" s="204"/>
      <c r="DP23" s="204"/>
      <c r="DQ23" s="204"/>
      <c r="DR23" s="204"/>
      <c r="DS23" s="204"/>
      <c r="DT23" s="219">
        <f>SUM(DT16:EU22)</f>
        <v>71641.156999999992</v>
      </c>
      <c r="DU23" s="218"/>
      <c r="DV23" s="218"/>
      <c r="DW23" s="218"/>
      <c r="DX23" s="218"/>
      <c r="DY23" s="218"/>
      <c r="DZ23" s="218"/>
      <c r="EA23" s="218"/>
      <c r="EB23" s="218"/>
      <c r="EC23" s="218"/>
      <c r="ED23" s="218"/>
      <c r="EE23" s="218"/>
      <c r="EF23" s="218"/>
      <c r="EG23" s="218"/>
      <c r="EH23" s="218"/>
      <c r="EI23" s="218"/>
      <c r="EJ23" s="218"/>
      <c r="EK23" s="218"/>
      <c r="EL23" s="218"/>
      <c r="EM23" s="218"/>
      <c r="EN23" s="218"/>
      <c r="EO23" s="218"/>
      <c r="EP23" s="218"/>
      <c r="EQ23" s="218"/>
      <c r="ER23" s="218"/>
      <c r="ES23" s="218"/>
      <c r="ET23" s="218"/>
      <c r="EU23" s="218"/>
      <c r="FK23" s="5">
        <f>SUM(FK16:FK22)</f>
        <v>91814.785499999998</v>
      </c>
      <c r="FL23" s="5">
        <f>SUM(FL16:FL22)</f>
        <v>30604.928500000002</v>
      </c>
      <c r="FM23" s="5">
        <v>71641.16</v>
      </c>
      <c r="FO23" s="7">
        <f t="shared" si="3"/>
        <v>-3.0000000115251169E-3</v>
      </c>
    </row>
    <row r="25" spans="1:171" x14ac:dyDescent="0.2">
      <c r="A25" s="11" t="s">
        <v>91</v>
      </c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6"/>
      <c r="BC25" s="156"/>
      <c r="BD25" s="156"/>
      <c r="BE25" s="156"/>
      <c r="BF25" s="156"/>
      <c r="BG25" s="156"/>
      <c r="BH25" s="156"/>
      <c r="BI25" s="156"/>
      <c r="BJ25" s="156"/>
      <c r="BK25" s="156"/>
      <c r="BL25" s="156"/>
      <c r="BM25" s="156"/>
      <c r="BN25" s="156"/>
      <c r="BO25" s="156"/>
      <c r="BP25" s="156"/>
      <c r="BQ25" s="156"/>
      <c r="BR25" s="156"/>
      <c r="BS25" s="156"/>
      <c r="BT25" s="156"/>
      <c r="BU25" s="156"/>
      <c r="BV25" s="156"/>
      <c r="BW25" s="156"/>
      <c r="BX25" s="156"/>
      <c r="BY25" s="156"/>
      <c r="BZ25" s="156"/>
      <c r="CA25" s="10"/>
      <c r="CB25" s="10"/>
      <c r="CC25" s="10"/>
      <c r="CD25" s="10"/>
      <c r="CE25" s="156"/>
      <c r="CF25" s="156"/>
      <c r="CG25" s="156"/>
      <c r="CH25" s="156"/>
      <c r="CI25" s="156"/>
      <c r="CJ25" s="156"/>
      <c r="CK25" s="156"/>
      <c r="CL25" s="156"/>
      <c r="CM25" s="156"/>
      <c r="CN25" s="156"/>
      <c r="CO25" s="156"/>
      <c r="CP25" s="156"/>
      <c r="CQ25" s="156"/>
      <c r="CR25" s="156"/>
      <c r="CS25" s="156"/>
      <c r="CT25" s="156"/>
      <c r="CU25" s="156"/>
      <c r="CV25" s="156"/>
      <c r="CW25" s="156"/>
      <c r="CX25" s="156"/>
      <c r="CY25" s="156"/>
      <c r="CZ25" s="156"/>
      <c r="DE25" s="156"/>
      <c r="DF25" s="156"/>
      <c r="DG25" s="156"/>
      <c r="DH25" s="156"/>
      <c r="DI25" s="156"/>
      <c r="DJ25" s="156"/>
      <c r="DK25" s="156"/>
      <c r="DL25" s="156"/>
      <c r="DM25" s="156"/>
      <c r="DN25" s="156"/>
      <c r="DO25" s="156"/>
      <c r="DP25" s="156"/>
      <c r="DQ25" s="156"/>
      <c r="DR25" s="156"/>
      <c r="DS25" s="156"/>
      <c r="DT25" s="156"/>
      <c r="DU25" s="156"/>
      <c r="DV25" s="156"/>
      <c r="DW25" s="156"/>
      <c r="DX25" s="156"/>
      <c r="DY25" s="156"/>
      <c r="DZ25" s="156"/>
      <c r="EA25" s="156"/>
      <c r="EB25" s="156"/>
      <c r="EC25" s="156"/>
      <c r="ED25" s="156"/>
      <c r="EE25" s="156"/>
      <c r="EF25" s="156"/>
      <c r="EG25" s="156"/>
      <c r="EH25" s="156"/>
      <c r="EI25" s="156"/>
      <c r="EJ25" s="156"/>
      <c r="EK25" s="156"/>
      <c r="EL25" s="156"/>
      <c r="EM25" s="156"/>
      <c r="EN25" s="156"/>
      <c r="EO25" s="156"/>
      <c r="EP25" s="156"/>
      <c r="EQ25" s="156"/>
      <c r="ER25" s="156"/>
      <c r="ES25" s="156"/>
      <c r="ET25" s="156"/>
      <c r="EU25" s="156"/>
    </row>
    <row r="26" spans="1:171" s="7" customFormat="1" ht="11.25" x14ac:dyDescent="0.2">
      <c r="A26" s="12"/>
      <c r="AJ26" s="160" t="s">
        <v>92</v>
      </c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60"/>
      <c r="AV26" s="160"/>
      <c r="AW26" s="160"/>
      <c r="AX26" s="160"/>
      <c r="AY26" s="160"/>
      <c r="AZ26" s="160"/>
      <c r="BA26" s="160"/>
      <c r="BB26" s="160"/>
      <c r="BC26" s="160"/>
      <c r="BD26" s="160"/>
      <c r="BE26" s="160"/>
      <c r="BF26" s="160"/>
      <c r="BG26" s="160"/>
      <c r="BH26" s="160"/>
      <c r="BI26" s="160"/>
      <c r="BJ26" s="160"/>
      <c r="BK26" s="160"/>
      <c r="BL26" s="160"/>
      <c r="BM26" s="160"/>
      <c r="BN26" s="160"/>
      <c r="BO26" s="160"/>
      <c r="BP26" s="160"/>
      <c r="BQ26" s="160"/>
      <c r="BR26" s="160"/>
      <c r="BS26" s="160"/>
      <c r="BT26" s="160"/>
      <c r="BU26" s="160"/>
      <c r="BV26" s="160"/>
      <c r="BW26" s="160"/>
      <c r="BX26" s="160"/>
      <c r="BY26" s="160"/>
      <c r="BZ26" s="160"/>
      <c r="CA26" s="13"/>
      <c r="CB26" s="13"/>
      <c r="CC26" s="13"/>
      <c r="CD26" s="13"/>
      <c r="CE26" s="160" t="s">
        <v>93</v>
      </c>
      <c r="CF26" s="160"/>
      <c r="CG26" s="160"/>
      <c r="CH26" s="160"/>
      <c r="CI26" s="160"/>
      <c r="CJ26" s="160"/>
      <c r="CK26" s="160"/>
      <c r="CL26" s="160"/>
      <c r="CM26" s="160"/>
      <c r="CN26" s="160"/>
      <c r="CO26" s="160"/>
      <c r="CP26" s="160"/>
      <c r="CQ26" s="160"/>
      <c r="CR26" s="160"/>
      <c r="CS26" s="160"/>
      <c r="CT26" s="160"/>
      <c r="CU26" s="160"/>
      <c r="CV26" s="160"/>
      <c r="CW26" s="160"/>
      <c r="CX26" s="160"/>
      <c r="CY26" s="160"/>
      <c r="CZ26" s="160"/>
      <c r="DE26" s="160" t="s">
        <v>94</v>
      </c>
      <c r="DF26" s="160"/>
      <c r="DG26" s="160"/>
      <c r="DH26" s="160"/>
      <c r="DI26" s="160"/>
      <c r="DJ26" s="160"/>
      <c r="DK26" s="160"/>
      <c r="DL26" s="160"/>
      <c r="DM26" s="160"/>
      <c r="DN26" s="160"/>
      <c r="DO26" s="160"/>
      <c r="DP26" s="160"/>
      <c r="DQ26" s="160"/>
      <c r="DR26" s="160"/>
      <c r="DS26" s="160"/>
      <c r="DT26" s="160"/>
      <c r="DU26" s="160"/>
      <c r="DV26" s="160"/>
      <c r="DW26" s="160"/>
      <c r="DX26" s="160"/>
      <c r="DY26" s="160"/>
      <c r="DZ26" s="160"/>
      <c r="EA26" s="160"/>
      <c r="EB26" s="160"/>
      <c r="EC26" s="160"/>
      <c r="ED26" s="160"/>
      <c r="EE26" s="160"/>
      <c r="EF26" s="160"/>
      <c r="EG26" s="160"/>
      <c r="EH26" s="160"/>
      <c r="EI26" s="160"/>
      <c r="EJ26" s="160"/>
      <c r="EK26" s="160"/>
      <c r="EL26" s="160"/>
      <c r="EM26" s="160"/>
      <c r="EN26" s="160"/>
      <c r="EO26" s="160"/>
      <c r="EP26" s="160"/>
      <c r="EQ26" s="160"/>
      <c r="ER26" s="160"/>
      <c r="ES26" s="160"/>
      <c r="ET26" s="160"/>
      <c r="EU26" s="160"/>
    </row>
    <row r="27" spans="1:171" x14ac:dyDescent="0.2">
      <c r="A27" s="11"/>
    </row>
    <row r="28" spans="1:171" x14ac:dyDescent="0.2">
      <c r="A28" s="11" t="s">
        <v>46</v>
      </c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J28" s="156"/>
      <c r="BK28" s="156"/>
      <c r="BL28" s="156"/>
      <c r="BM28" s="156"/>
      <c r="BN28" s="156"/>
      <c r="BO28" s="156"/>
      <c r="BP28" s="156"/>
      <c r="BQ28" s="156"/>
      <c r="BR28" s="156"/>
      <c r="BS28" s="156"/>
      <c r="BT28" s="156"/>
      <c r="BU28" s="156"/>
      <c r="BV28" s="156"/>
      <c r="BW28" s="156"/>
      <c r="BX28" s="156"/>
      <c r="BY28" s="156"/>
      <c r="BZ28" s="156"/>
      <c r="CA28" s="156"/>
      <c r="CB28" s="156"/>
      <c r="CC28" s="156"/>
      <c r="CD28" s="156"/>
      <c r="CE28" s="156"/>
      <c r="CF28" s="156"/>
      <c r="CG28" s="156"/>
      <c r="CH28" s="156"/>
      <c r="CI28" s="156"/>
      <c r="CJ28" s="156"/>
      <c r="CK28" s="156"/>
      <c r="CL28" s="156"/>
      <c r="CM28" s="156"/>
      <c r="CN28" s="156"/>
      <c r="CO28" s="156"/>
      <c r="CP28" s="156"/>
      <c r="CQ28" s="156"/>
      <c r="CR28" s="156"/>
      <c r="CS28" s="156"/>
      <c r="CT28" s="156"/>
      <c r="CU28" s="156"/>
      <c r="CV28" s="156"/>
      <c r="CW28" s="156"/>
      <c r="CX28" s="156"/>
      <c r="CY28" s="156"/>
      <c r="CZ28" s="156"/>
    </row>
    <row r="29" spans="1:171" s="7" customFormat="1" ht="11.25" x14ac:dyDescent="0.2">
      <c r="AJ29" s="160" t="s">
        <v>93</v>
      </c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0"/>
      <c r="AY29" s="160"/>
      <c r="AZ29" s="160"/>
      <c r="BA29" s="160"/>
      <c r="BB29" s="160"/>
      <c r="BC29" s="160"/>
      <c r="BD29" s="160"/>
      <c r="BE29" s="160"/>
      <c r="BJ29" s="160" t="s">
        <v>94</v>
      </c>
      <c r="BK29" s="160"/>
      <c r="BL29" s="160"/>
      <c r="BM29" s="160"/>
      <c r="BN29" s="160"/>
      <c r="BO29" s="160"/>
      <c r="BP29" s="160"/>
      <c r="BQ29" s="160"/>
      <c r="BR29" s="160"/>
      <c r="BS29" s="160"/>
      <c r="BT29" s="160"/>
      <c r="BU29" s="160"/>
      <c r="BV29" s="160"/>
      <c r="BW29" s="160"/>
      <c r="BX29" s="160"/>
      <c r="BY29" s="160"/>
      <c r="BZ29" s="160"/>
      <c r="CA29" s="160"/>
      <c r="CB29" s="160"/>
      <c r="CC29" s="160"/>
      <c r="CD29" s="160"/>
      <c r="CE29" s="160"/>
      <c r="CF29" s="160"/>
      <c r="CG29" s="160"/>
      <c r="CH29" s="160"/>
      <c r="CI29" s="160"/>
      <c r="CJ29" s="160"/>
      <c r="CK29" s="160"/>
      <c r="CL29" s="160"/>
      <c r="CM29" s="160"/>
      <c r="CN29" s="160"/>
      <c r="CO29" s="160"/>
      <c r="CP29" s="160"/>
      <c r="CQ29" s="160"/>
      <c r="CR29" s="160"/>
      <c r="CS29" s="160"/>
      <c r="CT29" s="160"/>
      <c r="CU29" s="160"/>
      <c r="CV29" s="160"/>
      <c r="CW29" s="160"/>
      <c r="CX29" s="160"/>
      <c r="CY29" s="160"/>
      <c r="CZ29" s="160"/>
    </row>
  </sheetData>
  <mergeCells count="123">
    <mergeCell ref="AJ28:BE28"/>
    <mergeCell ref="BJ28:CZ28"/>
    <mergeCell ref="AJ29:BE29"/>
    <mergeCell ref="BJ29:CZ29"/>
    <mergeCell ref="AJ25:BZ25"/>
    <mergeCell ref="CE25:CZ25"/>
    <mergeCell ref="DE25:EU25"/>
    <mergeCell ref="AJ26:BZ26"/>
    <mergeCell ref="CE26:CZ26"/>
    <mergeCell ref="DE26:EU26"/>
    <mergeCell ref="BI23:BW23"/>
    <mergeCell ref="BX23:CL23"/>
    <mergeCell ref="CM23:CW23"/>
    <mergeCell ref="CX23:DH23"/>
    <mergeCell ref="DI23:DS23"/>
    <mergeCell ref="DT23:EU23"/>
    <mergeCell ref="DI21:DS21"/>
    <mergeCell ref="DT21:EU21"/>
    <mergeCell ref="EV21:FJ21"/>
    <mergeCell ref="AE20:BH20"/>
    <mergeCell ref="BI20:BW20"/>
    <mergeCell ref="BX20:CL20"/>
    <mergeCell ref="CM20:CW20"/>
    <mergeCell ref="CX20:DH20"/>
    <mergeCell ref="DI20:DS20"/>
    <mergeCell ref="DT20:EU20"/>
    <mergeCell ref="EV20:FJ20"/>
    <mergeCell ref="U22:AD22"/>
    <mergeCell ref="AE22:BH22"/>
    <mergeCell ref="BI22:BW22"/>
    <mergeCell ref="BX22:CL22"/>
    <mergeCell ref="CM22:CW22"/>
    <mergeCell ref="CX22:DH22"/>
    <mergeCell ref="DI22:DS22"/>
    <mergeCell ref="U21:AD21"/>
    <mergeCell ref="AE21:BH21"/>
    <mergeCell ref="BI21:BW21"/>
    <mergeCell ref="BX21:CL21"/>
    <mergeCell ref="CM21:CW21"/>
    <mergeCell ref="CX21:DH21"/>
    <mergeCell ref="DT22:EU22"/>
    <mergeCell ref="EV22:FJ22"/>
    <mergeCell ref="CX17:DH17"/>
    <mergeCell ref="DI17:DS17"/>
    <mergeCell ref="DT17:EU17"/>
    <mergeCell ref="EV17:FJ17"/>
    <mergeCell ref="A18:T22"/>
    <mergeCell ref="U18:AD18"/>
    <mergeCell ref="AE18:BH18"/>
    <mergeCell ref="BI18:BW18"/>
    <mergeCell ref="BX18:CL18"/>
    <mergeCell ref="CM18:CW18"/>
    <mergeCell ref="CX18:DH18"/>
    <mergeCell ref="DI18:DS18"/>
    <mergeCell ref="DT18:EU18"/>
    <mergeCell ref="EV18:FJ18"/>
    <mergeCell ref="U19:AD19"/>
    <mergeCell ref="AE19:BH19"/>
    <mergeCell ref="BI19:BW19"/>
    <mergeCell ref="BX19:CL19"/>
    <mergeCell ref="CM19:CW19"/>
    <mergeCell ref="CX19:DH19"/>
    <mergeCell ref="DI19:DS19"/>
    <mergeCell ref="DT19:EU19"/>
    <mergeCell ref="EV19:FJ19"/>
    <mergeCell ref="U20:AD20"/>
    <mergeCell ref="CX15:DH15"/>
    <mergeCell ref="DI15:DS15"/>
    <mergeCell ref="DT15:EU15"/>
    <mergeCell ref="EV15:FJ15"/>
    <mergeCell ref="A16:T17"/>
    <mergeCell ref="U16:AD17"/>
    <mergeCell ref="AE16:BH16"/>
    <mergeCell ref="BI16:BW16"/>
    <mergeCell ref="BX16:CL16"/>
    <mergeCell ref="CM16:CW16"/>
    <mergeCell ref="A15:T15"/>
    <mergeCell ref="U15:AD15"/>
    <mergeCell ref="AE15:BH15"/>
    <mergeCell ref="BI15:BW15"/>
    <mergeCell ref="BX15:CL15"/>
    <mergeCell ref="CM15:CW15"/>
    <mergeCell ref="CX16:DH16"/>
    <mergeCell ref="DI16:DS16"/>
    <mergeCell ref="DT16:EU16"/>
    <mergeCell ref="EV16:FJ16"/>
    <mergeCell ref="AE17:BH17"/>
    <mergeCell ref="BI17:BW17"/>
    <mergeCell ref="BX17:CL17"/>
    <mergeCell ref="CM17:CW17"/>
    <mergeCell ref="EV13:FJ14"/>
    <mergeCell ref="A14:T14"/>
    <mergeCell ref="U14:AD14"/>
    <mergeCell ref="CM14:CW14"/>
    <mergeCell ref="CX14:DH14"/>
    <mergeCell ref="DI14:DS14"/>
    <mergeCell ref="A13:AD13"/>
    <mergeCell ref="AE13:BH14"/>
    <mergeCell ref="BI13:BW14"/>
    <mergeCell ref="BX13:CL14"/>
    <mergeCell ref="CM13:DS13"/>
    <mergeCell ref="DT13:EU14"/>
    <mergeCell ref="AJ11:AU11"/>
    <mergeCell ref="AZ11:BB11"/>
    <mergeCell ref="BE11:BP11"/>
    <mergeCell ref="BQ11:BT11"/>
    <mergeCell ref="BU11:BW11"/>
    <mergeCell ref="DX11:FB11"/>
    <mergeCell ref="BQ9:CH9"/>
    <mergeCell ref="CI9:CZ9"/>
    <mergeCell ref="EE10:EG10"/>
    <mergeCell ref="EJ10:ER10"/>
    <mergeCell ref="ES10:EV10"/>
    <mergeCell ref="EW10:EY10"/>
    <mergeCell ref="DY1:FJ1"/>
    <mergeCell ref="EV3:FJ3"/>
    <mergeCell ref="EV4:FJ4"/>
    <mergeCell ref="A5:EI5"/>
    <mergeCell ref="EV5:FJ5"/>
    <mergeCell ref="A6:EI6"/>
    <mergeCell ref="BQ8:CH8"/>
    <mergeCell ref="CI8:CZ8"/>
    <mergeCell ref="FF10:FJ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УЧЕТОМ ПОСТУПЛ. ОТ АРЕНДЫ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2021-04-15T03:18:25Z</dcterms:modified>
</cp:coreProperties>
</file>