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0" i="1" l="1"/>
  <c r="D10" i="1"/>
  <c r="E16" i="1" l="1"/>
  <c r="D51" i="1" l="1"/>
  <c r="C51" i="1"/>
  <c r="E50" i="1"/>
  <c r="E49" i="1"/>
  <c r="E48" i="1"/>
  <c r="E47" i="1"/>
  <c r="E46" i="1"/>
  <c r="C44" i="1"/>
  <c r="C52" i="1" s="1"/>
  <c r="E40" i="1"/>
  <c r="D38" i="1"/>
  <c r="C38" i="1"/>
  <c r="C39" i="1" s="1"/>
  <c r="E37" i="1"/>
  <c r="E36" i="1"/>
  <c r="E35" i="1"/>
  <c r="E34" i="1"/>
  <c r="E33" i="1"/>
  <c r="E29" i="1"/>
  <c r="D28" i="1"/>
  <c r="E27" i="1"/>
  <c r="E26" i="1"/>
  <c r="E25" i="1"/>
  <c r="E24" i="1"/>
  <c r="D22" i="1"/>
  <c r="E22" i="1" s="1"/>
  <c r="E21" i="1"/>
  <c r="E20" i="1"/>
  <c r="E17" i="1"/>
  <c r="E15" i="1"/>
  <c r="E14" i="1"/>
  <c r="E13" i="1"/>
  <c r="E12" i="1"/>
  <c r="E11" i="1"/>
  <c r="E10" i="1"/>
  <c r="D9" i="1"/>
  <c r="E9" i="1" s="1"/>
  <c r="E8" i="1"/>
  <c r="C7" i="1"/>
  <c r="C18" i="1" s="1"/>
  <c r="E38" i="1" l="1"/>
  <c r="E7" i="1"/>
  <c r="E51" i="1"/>
  <c r="E28" i="1"/>
  <c r="D18" i="1"/>
  <c r="D30" i="1" s="1"/>
  <c r="C41" i="1"/>
  <c r="E18" i="1" l="1"/>
  <c r="E30" i="1"/>
  <c r="D39" i="1"/>
  <c r="D41" i="1" l="1"/>
  <c r="E41" i="1" s="1"/>
  <c r="E39" i="1"/>
</calcChain>
</file>

<file path=xl/sharedStrings.xml><?xml version="1.0" encoding="utf-8"?>
<sst xmlns="http://schemas.openxmlformats.org/spreadsheetml/2006/main" count="67" uniqueCount="60">
  <si>
    <t>пп №</t>
  </si>
  <si>
    <t>Перечень работ/услуг</t>
  </si>
  <si>
    <t>Стоимость работ и услуг в год, руб. по смете</t>
  </si>
  <si>
    <t>Затраты по факту</t>
  </si>
  <si>
    <t>Разница</t>
  </si>
  <si>
    <t xml:space="preserve">  I. СОДЕРЖАНИЕ ОБЩЕГО ИМУЩЕСТВА ДОМА</t>
  </si>
  <si>
    <t>1.</t>
  </si>
  <si>
    <t>Техническое обслуживание внутри домового инженерного  оборудования:                                                                                                                                                                                                         Проведение технических осмотров, профилактического ремонта и незначительных неисправностей в системах отопления, водоснабжения, водоотведения, электроснабжения; промывка, консервация и расконсервация системы отопления, поверка приборов учета и т.д.</t>
  </si>
  <si>
    <t xml:space="preserve">ФОТ (с учетом налогов)  сантехника, электротехника, теплотехника. </t>
  </si>
  <si>
    <t>ФОТ (с учетом налогов) уборщицы  и дворника</t>
  </si>
  <si>
    <t>ИТОГО ФОТ на содержание ИД:</t>
  </si>
  <si>
    <t>Аварийная служба (ИМ МУЛИН)</t>
  </si>
  <si>
    <t>Электро товары (лампочки и т.д.) (Авансовый отчет)</t>
  </si>
  <si>
    <t>Проведение проф.испытаний электроОборудования (ООО ИМПУЛЬС)</t>
  </si>
  <si>
    <t>Механизированная уборка снега 2 раза в год  (ООО Анпас)</t>
  </si>
  <si>
    <t>Материалы для уборщицы  и дворника (Авансовый отчет)</t>
  </si>
  <si>
    <t>ИТОГО:</t>
  </si>
  <si>
    <t>3.</t>
  </si>
  <si>
    <t>Противопожарная безопасность:</t>
  </si>
  <si>
    <t>Обслуживание противопожарной автоматики (ИП Гончаров)</t>
  </si>
  <si>
    <t>Проверка гидравлической системы (ИП Гончаров)</t>
  </si>
  <si>
    <t>4.</t>
  </si>
  <si>
    <t>Обслуживание и диспетчеризация лифтов, включая страхование и освидетельствование</t>
  </si>
  <si>
    <t>Техобслуживание+диспетчеризация (СЛК-Сибирская лифтовая компания ООО)</t>
  </si>
  <si>
    <t>ГТС Ростелеком</t>
  </si>
  <si>
    <t>Страхование (Альфастрахование)</t>
  </si>
  <si>
    <t>Освидетельствование (ООО СИБЭК)</t>
  </si>
  <si>
    <t>5.</t>
  </si>
  <si>
    <t>Дератизация, дезинсекция, уборка крупногаборитного мусора (ООО Грузим с умом)</t>
  </si>
  <si>
    <t>ИТОГО   СОДЕРЖАНИЕ ОБЩЕГО ИМУЩЕСТВА ДОМА :</t>
  </si>
  <si>
    <t>II. УПРАВЛЕНИЕ МНОГОКВАРТИРНЫМ ДОМОМ</t>
  </si>
  <si>
    <t>Управление многоквартирным домом: планирование работ по содержанию и ремонту общего имущества, планирование финансовых и технических ресурсов, заключение договоров с ресурса снабжающими и подрядными организациями, контроль качества выполнения работ, ведение бухгалтерского учета, проведение оплаты работ и услуг в соответствии с заключенными договорами, работа с населением,взыскание задолженности по оплате ЖКУ и пр.</t>
  </si>
  <si>
    <t xml:space="preserve">ФОТ (включая налоги) бухгалтера и вознаграждение председателя </t>
  </si>
  <si>
    <t>Услуги банка (Банк Открытие)</t>
  </si>
  <si>
    <t>Аренда и обслуживание 1С (ИТС-ПРО)</t>
  </si>
  <si>
    <t>Канцтовары, картриджи,почтовые расходы  и пр (Авансовый отчет)</t>
  </si>
  <si>
    <t>Непредвиденные расходы  (НОУЦ АНО ДПО)</t>
  </si>
  <si>
    <t>ИТОГО ЗА СОДЕРЖАНИЕ ОБЩЕГО ИМУЩЕСТВА ДОМА И УПРАВЛЕНИЕ МНОГОКВАРТИРНЫМ ДОМОМ:</t>
  </si>
  <si>
    <t>III.</t>
  </si>
  <si>
    <t>ИТОГО ПОСТУПИТ от арендаторов:</t>
  </si>
  <si>
    <t>План затрат на 2020 г.</t>
  </si>
  <si>
    <t>Потрачено в 2020 г.</t>
  </si>
  <si>
    <t>Ревизор (Авансовый отчет)</t>
  </si>
  <si>
    <t>Обслуживание сайта и аренда за домен (Регистратор Р01)</t>
  </si>
  <si>
    <t>Печать документов (Авансовый отчет)</t>
  </si>
  <si>
    <t>Электронная отчетность (Калуга АСТРАЛ ККТ ООО)</t>
  </si>
  <si>
    <t>ИТОГО затрат:</t>
  </si>
  <si>
    <t>Итого остаток средств поступивших от арендатора:</t>
  </si>
  <si>
    <t>Председатель ТСЖ</t>
  </si>
  <si>
    <t>____________________</t>
  </si>
  <si>
    <t>Дегтярев В.П.</t>
  </si>
  <si>
    <t>Бабкина Ю.Ю.</t>
  </si>
  <si>
    <t>Гл.Бухгалер ТСЖ</t>
  </si>
  <si>
    <t>Составление паспорта теплоузла</t>
  </si>
  <si>
    <t>Промывка теплосистемы с арендой компрессора</t>
  </si>
  <si>
    <t>Непредвиденные расхоы  (УЭВ ФГУП)</t>
  </si>
  <si>
    <t>Уборка снега с крыши</t>
  </si>
  <si>
    <r>
      <t xml:space="preserve">ТЕКУЩИЙ РЕМОНТ </t>
    </r>
    <r>
      <rPr>
        <sz val="11"/>
        <color theme="1"/>
        <rFont val="Times New Roman"/>
        <family val="1"/>
        <charset val="204"/>
      </rPr>
      <t>(, ООО Карат, ДГПХ, Авансовый отчет)(ООО Энергокомфорт, ООО Высота М-1</t>
    </r>
  </si>
  <si>
    <t>Работы и товары для сантехнических работ (ООО Компания КАРАТ, ООО Приборика, Авансовый отчет, ООО НПП Уралтехнология)</t>
  </si>
  <si>
    <t>Анализ расходов по смете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</si>
</sst>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indexed="21"/>
      <name val="Arial"/>
      <family val="2"/>
      <charset val="204"/>
    </font>
    <font>
      <b/>
      <sz val="14"/>
      <color theme="1"/>
      <name val="Traditional Arabic"/>
      <family val="1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36">
    <xf numFmtId="0" fontId="0" fillId="0" borderId="0" xfId="0"/>
    <xf numFmtId="0" fontId="0" fillId="2" borderId="0" xfId="0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2" borderId="8" xfId="0" applyFont="1" applyFill="1" applyBorder="1" applyAlignment="1">
      <alignment horizontal="center" vertical="top" wrapText="1"/>
    </xf>
    <xf numFmtId="0" fontId="0" fillId="2" borderId="11" xfId="0" applyFill="1" applyBorder="1"/>
    <xf numFmtId="0" fontId="7" fillId="2" borderId="12" xfId="0" applyFont="1" applyFill="1" applyBorder="1" applyAlignment="1">
      <alignment wrapText="1"/>
    </xf>
    <xf numFmtId="43" fontId="0" fillId="2" borderId="13" xfId="1" applyFont="1" applyFill="1" applyBorder="1" applyAlignment="1">
      <alignment horizontal="center" vertical="center" wrapText="1"/>
    </xf>
    <xf numFmtId="43" fontId="8" fillId="2" borderId="14" xfId="1" applyFont="1" applyFill="1" applyBorder="1" applyAlignment="1">
      <alignment horizontal="right" vertical="center" wrapText="1"/>
    </xf>
    <xf numFmtId="0" fontId="0" fillId="2" borderId="15" xfId="0" applyFill="1" applyBorder="1"/>
    <xf numFmtId="0" fontId="7" fillId="2" borderId="16" xfId="0" applyFont="1" applyFill="1" applyBorder="1" applyAlignment="1">
      <alignment wrapText="1"/>
    </xf>
    <xf numFmtId="43" fontId="0" fillId="2" borderId="17" xfId="1" applyFont="1" applyFill="1" applyBorder="1" applyAlignment="1">
      <alignment horizontal="center" vertical="center" wrapText="1"/>
    </xf>
    <xf numFmtId="43" fontId="8" fillId="2" borderId="18" xfId="1" applyFont="1" applyFill="1" applyBorder="1" applyAlignment="1">
      <alignment horizontal="right" vertical="center" wrapText="1"/>
    </xf>
    <xf numFmtId="43" fontId="2" fillId="2" borderId="18" xfId="1" applyFont="1" applyFill="1" applyBorder="1" applyAlignment="1">
      <alignment horizontal="center" vertical="center" wrapText="1"/>
    </xf>
    <xf numFmtId="43" fontId="11" fillId="2" borderId="20" xfId="1" applyFont="1" applyFill="1" applyBorder="1" applyAlignment="1">
      <alignment horizontal="right" vertical="center" wrapText="1"/>
    </xf>
    <xf numFmtId="0" fontId="0" fillId="2" borderId="12" xfId="0" applyFill="1" applyBorder="1"/>
    <xf numFmtId="0" fontId="6" fillId="2" borderId="21" xfId="0" applyFont="1" applyFill="1" applyBorder="1"/>
    <xf numFmtId="43" fontId="0" fillId="2" borderId="21" xfId="1" applyFont="1" applyFill="1" applyBorder="1" applyAlignment="1">
      <alignment horizontal="center" vertical="center" wrapText="1"/>
    </xf>
    <xf numFmtId="43" fontId="8" fillId="2" borderId="22" xfId="1" applyFont="1" applyFill="1" applyBorder="1" applyAlignment="1">
      <alignment horizontal="right" vertical="center" wrapText="1"/>
    </xf>
    <xf numFmtId="43" fontId="8" fillId="2" borderId="23" xfId="1" applyFont="1" applyFill="1" applyBorder="1" applyAlignment="1">
      <alignment horizontal="right" vertical="center" wrapText="1"/>
    </xf>
    <xf numFmtId="0" fontId="0" fillId="2" borderId="24" xfId="0" applyFill="1" applyBorder="1"/>
    <xf numFmtId="0" fontId="6" fillId="2" borderId="25" xfId="0" applyFont="1" applyFill="1" applyBorder="1"/>
    <xf numFmtId="43" fontId="0" fillId="2" borderId="25" xfId="1" applyFont="1" applyFill="1" applyBorder="1" applyAlignment="1">
      <alignment horizontal="center" vertical="center" wrapText="1"/>
    </xf>
    <xf numFmtId="43" fontId="8" fillId="2" borderId="26" xfId="1" applyFont="1" applyFill="1" applyBorder="1" applyAlignment="1">
      <alignment horizontal="right" vertical="center" wrapText="1"/>
    </xf>
    <xf numFmtId="43" fontId="0" fillId="2" borderId="27" xfId="1" applyFont="1" applyFill="1" applyBorder="1" applyAlignment="1">
      <alignment horizontal="right" vertical="center" wrapText="1"/>
    </xf>
    <xf numFmtId="0" fontId="6" fillId="2" borderId="25" xfId="0" applyFont="1" applyFill="1" applyBorder="1" applyAlignment="1">
      <alignment vertical="center" wrapText="1"/>
    </xf>
    <xf numFmtId="43" fontId="0" fillId="2" borderId="25" xfId="1" applyFont="1" applyFill="1" applyBorder="1" applyAlignment="1">
      <alignment wrapText="1"/>
    </xf>
    <xf numFmtId="0" fontId="0" fillId="2" borderId="28" xfId="0" applyFill="1" applyBorder="1"/>
    <xf numFmtId="0" fontId="6" fillId="2" borderId="29" xfId="0" applyFont="1" applyFill="1" applyBorder="1"/>
    <xf numFmtId="43" fontId="0" fillId="2" borderId="29" xfId="1" applyFont="1" applyFill="1" applyBorder="1" applyAlignment="1">
      <alignment wrapText="1"/>
    </xf>
    <xf numFmtId="43" fontId="0" fillId="2" borderId="30" xfId="1" applyFont="1" applyFill="1" applyBorder="1" applyAlignment="1">
      <alignment horizontal="right" vertical="center" wrapText="1"/>
    </xf>
    <xf numFmtId="43" fontId="0" fillId="2" borderId="31" xfId="1" applyFont="1" applyFill="1" applyBorder="1" applyAlignment="1">
      <alignment horizontal="right" vertical="center" wrapText="1"/>
    </xf>
    <xf numFmtId="43" fontId="12" fillId="2" borderId="9" xfId="0" applyNumberFormat="1" applyFont="1" applyFill="1" applyBorder="1" applyAlignment="1">
      <alignment wrapText="1"/>
    </xf>
    <xf numFmtId="43" fontId="12" fillId="2" borderId="8" xfId="0" applyNumberFormat="1" applyFont="1" applyFill="1" applyBorder="1" applyAlignment="1">
      <alignment horizontal="right" wrapText="1"/>
    </xf>
    <xf numFmtId="43" fontId="12" fillId="2" borderId="32" xfId="0" applyNumberFormat="1" applyFont="1" applyFill="1" applyBorder="1" applyAlignment="1">
      <alignment horizontal="right" wrapText="1"/>
    </xf>
    <xf numFmtId="0" fontId="2" fillId="2" borderId="32" xfId="0" applyFont="1" applyFill="1" applyBorder="1"/>
    <xf numFmtId="0" fontId="2" fillId="2" borderId="0" xfId="0" applyFont="1" applyFill="1"/>
    <xf numFmtId="43" fontId="0" fillId="2" borderId="22" xfId="1" applyFont="1" applyFill="1" applyBorder="1" applyAlignment="1">
      <alignment horizontal="right" vertical="center" wrapText="1"/>
    </xf>
    <xf numFmtId="43" fontId="0" fillId="2" borderId="23" xfId="1" applyFont="1" applyFill="1" applyBorder="1" applyAlignment="1">
      <alignment horizontal="right" vertical="center" wrapText="1"/>
    </xf>
    <xf numFmtId="0" fontId="6" fillId="2" borderId="1" xfId="0" applyFont="1" applyFill="1" applyBorder="1"/>
    <xf numFmtId="43" fontId="12" fillId="2" borderId="5" xfId="1" applyFont="1" applyFill="1" applyBorder="1" applyAlignment="1">
      <alignment horizontal="right" vertical="center" wrapText="1"/>
    </xf>
    <xf numFmtId="43" fontId="12" fillId="2" borderId="32" xfId="1" applyFont="1" applyFill="1" applyBorder="1" applyAlignment="1">
      <alignment horizontal="right" vertical="center" wrapText="1"/>
    </xf>
    <xf numFmtId="0" fontId="5" fillId="2" borderId="32" xfId="0" applyFont="1" applyFill="1" applyBorder="1" applyAlignment="1">
      <alignment horizontal="center" vertical="top" wrapText="1"/>
    </xf>
    <xf numFmtId="43" fontId="0" fillId="2" borderId="26" xfId="1" applyFont="1" applyFill="1" applyBorder="1" applyAlignment="1">
      <alignment wrapText="1"/>
    </xf>
    <xf numFmtId="43" fontId="0" fillId="2" borderId="23" xfId="1" applyFont="1" applyFill="1" applyBorder="1" applyAlignment="1">
      <alignment wrapText="1"/>
    </xf>
    <xf numFmtId="43" fontId="0" fillId="2" borderId="27" xfId="1" applyFont="1" applyFill="1" applyBorder="1" applyAlignment="1">
      <alignment wrapText="1"/>
    </xf>
    <xf numFmtId="43" fontId="12" fillId="2" borderId="5" xfId="1" applyFont="1" applyFill="1" applyBorder="1" applyAlignment="1">
      <alignment wrapText="1"/>
    </xf>
    <xf numFmtId="43" fontId="12" fillId="2" borderId="32" xfId="1" applyFont="1" applyFill="1" applyBorder="1" applyAlignment="1">
      <alignment horizontal="right" wrapText="1"/>
    </xf>
    <xf numFmtId="0" fontId="5" fillId="2" borderId="5" xfId="0" applyFont="1" applyFill="1" applyBorder="1" applyAlignment="1">
      <alignment vertical="center" wrapText="1"/>
    </xf>
    <xf numFmtId="43" fontId="5" fillId="2" borderId="5" xfId="1" applyFont="1" applyFill="1" applyBorder="1" applyAlignment="1">
      <alignment vertical="center" wrapText="1"/>
    </xf>
    <xf numFmtId="43" fontId="5" fillId="2" borderId="32" xfId="1" applyFont="1" applyFill="1" applyBorder="1" applyAlignment="1">
      <alignment vertical="center" wrapText="1"/>
    </xf>
    <xf numFmtId="43" fontId="4" fillId="2" borderId="32" xfId="1" applyFont="1" applyFill="1" applyBorder="1" applyAlignment="1">
      <alignment vertical="center" wrapText="1"/>
    </xf>
    <xf numFmtId="43" fontId="11" fillId="2" borderId="32" xfId="1" applyNumberFormat="1" applyFont="1" applyFill="1" applyBorder="1" applyAlignment="1">
      <alignment vertical="center" wrapText="1"/>
    </xf>
    <xf numFmtId="0" fontId="6" fillId="2" borderId="21" xfId="0" applyFont="1" applyFill="1" applyBorder="1" applyAlignment="1">
      <alignment wrapText="1"/>
    </xf>
    <xf numFmtId="43" fontId="0" fillId="2" borderId="22" xfId="1" applyFont="1" applyFill="1" applyBorder="1" applyAlignment="1">
      <alignment horizontal="right" wrapText="1"/>
    </xf>
    <xf numFmtId="43" fontId="0" fillId="2" borderId="23" xfId="1" applyFont="1" applyFill="1" applyBorder="1" applyAlignment="1">
      <alignment horizontal="right" wrapText="1"/>
    </xf>
    <xf numFmtId="0" fontId="6" fillId="2" borderId="25" xfId="0" applyFont="1" applyFill="1" applyBorder="1" applyAlignment="1">
      <alignment wrapText="1"/>
    </xf>
    <xf numFmtId="43" fontId="0" fillId="2" borderId="26" xfId="1" applyFont="1" applyFill="1" applyBorder="1" applyAlignment="1">
      <alignment horizontal="right" wrapText="1"/>
    </xf>
    <xf numFmtId="43" fontId="0" fillId="2" borderId="27" xfId="1" applyFont="1" applyFill="1" applyBorder="1" applyAlignment="1">
      <alignment horizontal="right" wrapText="1"/>
    </xf>
    <xf numFmtId="4" fontId="13" fillId="2" borderId="33" xfId="2" applyNumberFormat="1" applyFont="1" applyFill="1" applyBorder="1" applyAlignment="1">
      <alignment vertical="top" wrapText="1"/>
    </xf>
    <xf numFmtId="0" fontId="6" fillId="2" borderId="29" xfId="0" applyFont="1" applyFill="1" applyBorder="1" applyAlignment="1">
      <alignment wrapText="1"/>
    </xf>
    <xf numFmtId="43" fontId="0" fillId="2" borderId="30" xfId="1" applyFont="1" applyFill="1" applyBorder="1" applyAlignment="1">
      <alignment horizontal="right" wrapText="1"/>
    </xf>
    <xf numFmtId="43" fontId="0" fillId="2" borderId="31" xfId="1" applyFont="1" applyFill="1" applyBorder="1" applyAlignment="1">
      <alignment horizontal="right" wrapText="1"/>
    </xf>
    <xf numFmtId="43" fontId="14" fillId="2" borderId="32" xfId="1" applyFont="1" applyFill="1" applyBorder="1" applyAlignment="1">
      <alignment horizontal="right" wrapText="1"/>
    </xf>
    <xf numFmtId="43" fontId="14" fillId="2" borderId="32" xfId="1" applyNumberFormat="1" applyFont="1" applyFill="1" applyBorder="1" applyAlignment="1">
      <alignment horizontal="right" wrapText="1"/>
    </xf>
    <xf numFmtId="43" fontId="15" fillId="2" borderId="32" xfId="0" applyNumberFormat="1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wrapText="1"/>
    </xf>
    <xf numFmtId="43" fontId="16" fillId="4" borderId="34" xfId="1" applyFont="1" applyFill="1" applyBorder="1" applyAlignment="1">
      <alignment wrapText="1"/>
    </xf>
    <xf numFmtId="43" fontId="12" fillId="4" borderId="32" xfId="1" applyNumberFormat="1" applyFont="1" applyFill="1" applyBorder="1" applyAlignment="1">
      <alignment horizontal="right" wrapText="1"/>
    </xf>
    <xf numFmtId="0" fontId="7" fillId="2" borderId="0" xfId="0" applyFont="1" applyFill="1"/>
    <xf numFmtId="43" fontId="18" fillId="6" borderId="3" xfId="0" applyNumberFormat="1" applyFont="1" applyFill="1" applyBorder="1" applyAlignment="1">
      <alignment wrapText="1"/>
    </xf>
    <xf numFmtId="43" fontId="10" fillId="6" borderId="4" xfId="0" applyNumberFormat="1" applyFont="1" applyFill="1" applyBorder="1" applyAlignment="1">
      <alignment wrapText="1"/>
    </xf>
    <xf numFmtId="43" fontId="0" fillId="2" borderId="0" xfId="0" applyNumberFormat="1" applyFill="1"/>
    <xf numFmtId="43" fontId="12" fillId="2" borderId="5" xfId="1" applyFont="1" applyFill="1" applyBorder="1"/>
    <xf numFmtId="0" fontId="0" fillId="2" borderId="5" xfId="0" applyFill="1" applyBorder="1"/>
    <xf numFmtId="0" fontId="0" fillId="2" borderId="7" xfId="0" applyFill="1" applyBorder="1"/>
    <xf numFmtId="0" fontId="12" fillId="2" borderId="5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43" fontId="12" fillId="2" borderId="32" xfId="1" applyFont="1" applyFill="1" applyBorder="1"/>
    <xf numFmtId="0" fontId="12" fillId="2" borderId="32" xfId="0" applyFont="1" applyFill="1" applyBorder="1"/>
    <xf numFmtId="0" fontId="0" fillId="2" borderId="36" xfId="0" applyFill="1" applyBorder="1"/>
    <xf numFmtId="0" fontId="6" fillId="2" borderId="37" xfId="0" applyFont="1" applyFill="1" applyBorder="1" applyAlignment="1">
      <alignment wrapText="1"/>
    </xf>
    <xf numFmtId="43" fontId="0" fillId="2" borderId="38" xfId="1" applyFont="1" applyFill="1" applyBorder="1" applyAlignment="1">
      <alignment horizontal="right" wrapText="1"/>
    </xf>
    <xf numFmtId="43" fontId="0" fillId="2" borderId="39" xfId="1" applyFont="1" applyFill="1" applyBorder="1" applyAlignment="1">
      <alignment horizontal="left" wrapText="1"/>
    </xf>
    <xf numFmtId="43" fontId="0" fillId="2" borderId="40" xfId="1" applyFont="1" applyFill="1" applyBorder="1" applyAlignment="1">
      <alignment horizontal="left" wrapText="1"/>
    </xf>
    <xf numFmtId="0" fontId="6" fillId="2" borderId="41" xfId="0" applyFont="1" applyFill="1" applyBorder="1" applyAlignment="1">
      <alignment wrapText="1"/>
    </xf>
    <xf numFmtId="43" fontId="0" fillId="2" borderId="42" xfId="1" applyFont="1" applyFill="1" applyBorder="1" applyAlignment="1">
      <alignment horizontal="right" wrapText="1"/>
    </xf>
    <xf numFmtId="43" fontId="0" fillId="2" borderId="43" xfId="1" applyFont="1" applyFill="1" applyBorder="1" applyAlignment="1">
      <alignment horizontal="left" wrapText="1"/>
    </xf>
    <xf numFmtId="43" fontId="12" fillId="2" borderId="6" xfId="0" applyNumberFormat="1" applyFont="1" applyFill="1" applyBorder="1"/>
    <xf numFmtId="43" fontId="2" fillId="2" borderId="32" xfId="0" applyNumberFormat="1" applyFont="1" applyFill="1" applyBorder="1"/>
    <xf numFmtId="43" fontId="2" fillId="2" borderId="7" xfId="0" applyNumberFormat="1" applyFont="1" applyFill="1" applyBorder="1"/>
    <xf numFmtId="0" fontId="10" fillId="2" borderId="6" xfId="0" applyFont="1" applyFill="1" applyBorder="1"/>
    <xf numFmtId="43" fontId="10" fillId="2" borderId="6" xfId="0" applyNumberFormat="1" applyFont="1" applyFill="1" applyBorder="1"/>
    <xf numFmtId="0" fontId="0" fillId="2" borderId="6" xfId="0" applyFill="1" applyBorder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44" xfId="0" applyFill="1" applyBorder="1"/>
    <xf numFmtId="0" fontId="6" fillId="2" borderId="41" xfId="0" applyFont="1" applyFill="1" applyBorder="1"/>
    <xf numFmtId="43" fontId="0" fillId="2" borderId="41" xfId="1" applyFont="1" applyFill="1" applyBorder="1" applyAlignment="1">
      <alignment wrapText="1"/>
    </xf>
    <xf numFmtId="43" fontId="8" fillId="2" borderId="42" xfId="1" applyFont="1" applyFill="1" applyBorder="1" applyAlignment="1">
      <alignment horizontal="right" vertical="center" wrapText="1"/>
    </xf>
    <xf numFmtId="43" fontId="0" fillId="2" borderId="45" xfId="1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right" wrapText="1"/>
    </xf>
    <xf numFmtId="0" fontId="14" fillId="2" borderId="7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right"/>
    </xf>
    <xf numFmtId="0" fontId="17" fillId="6" borderId="35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right"/>
    </xf>
    <xf numFmtId="0" fontId="10" fillId="2" borderId="16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right" wrapText="1"/>
    </xf>
    <xf numFmtId="0" fontId="12" fillId="2" borderId="10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right" wrapText="1"/>
    </xf>
    <xf numFmtId="0" fontId="12" fillId="2" borderId="7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right" vertical="top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_Лист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43" workbookViewId="0">
      <selection activeCell="G55" sqref="G55"/>
    </sheetView>
  </sheetViews>
  <sheetFormatPr defaultRowHeight="15" x14ac:dyDescent="0.25"/>
  <cols>
    <col min="1" max="1" width="4.42578125" style="1" customWidth="1"/>
    <col min="2" max="2" width="68.28515625" style="1" customWidth="1"/>
    <col min="3" max="3" width="23.28515625" style="1" customWidth="1"/>
    <col min="4" max="4" width="28.7109375" style="1" customWidth="1"/>
    <col min="5" max="5" width="21.7109375" style="1" customWidth="1"/>
    <col min="6" max="16384" width="9.140625" style="1"/>
  </cols>
  <sheetData>
    <row r="1" spans="1:5" ht="48.75" customHeight="1" thickBot="1" x14ac:dyDescent="0.3">
      <c r="A1" s="118" t="s">
        <v>59</v>
      </c>
      <c r="B1" s="118"/>
      <c r="C1" s="118"/>
      <c r="D1" s="118"/>
      <c r="E1" s="118"/>
    </row>
    <row r="2" spans="1:5" s="5" customFormat="1" ht="70.900000000000006" customHeight="1" thickBot="1" x14ac:dyDescent="0.3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</row>
    <row r="3" spans="1:5" s="6" customFormat="1" ht="18" customHeight="1" thickBot="1" x14ac:dyDescent="0.3">
      <c r="A3" s="119" t="s">
        <v>5</v>
      </c>
      <c r="B3" s="120"/>
      <c r="C3" s="120"/>
      <c r="D3" s="120"/>
      <c r="E3" s="121"/>
    </row>
    <row r="4" spans="1:5" ht="54" customHeight="1" thickBot="1" x14ac:dyDescent="0.3">
      <c r="A4" s="7" t="s">
        <v>6</v>
      </c>
      <c r="B4" s="115" t="s">
        <v>7</v>
      </c>
      <c r="C4" s="116"/>
      <c r="D4" s="116"/>
      <c r="E4" s="117"/>
    </row>
    <row r="5" spans="1:5" ht="30.75" customHeight="1" thickBot="1" x14ac:dyDescent="0.3">
      <c r="A5" s="8"/>
      <c r="B5" s="9" t="s">
        <v>8</v>
      </c>
      <c r="C5" s="10">
        <v>277746.24</v>
      </c>
      <c r="D5" s="11"/>
      <c r="E5" s="11"/>
    </row>
    <row r="6" spans="1:5" ht="30.75" customHeight="1" thickBot="1" x14ac:dyDescent="0.3">
      <c r="A6" s="12"/>
      <c r="B6" s="13" t="s">
        <v>9</v>
      </c>
      <c r="C6" s="14">
        <v>359315.5610000001</v>
      </c>
      <c r="D6" s="15"/>
      <c r="E6" s="15"/>
    </row>
    <row r="7" spans="1:5" ht="19.5" thickBot="1" x14ac:dyDescent="0.35">
      <c r="A7" s="122" t="s">
        <v>10</v>
      </c>
      <c r="B7" s="123"/>
      <c r="C7" s="16">
        <f>C5+C6</f>
        <v>637061.80100000009</v>
      </c>
      <c r="D7" s="17">
        <v>651847.39</v>
      </c>
      <c r="E7" s="17">
        <f>C7-D7</f>
        <v>-14785.58899999992</v>
      </c>
    </row>
    <row r="8" spans="1:5" ht="15.75" x14ac:dyDescent="0.25">
      <c r="A8" s="18"/>
      <c r="B8" s="19" t="s">
        <v>11</v>
      </c>
      <c r="C8" s="20">
        <v>120000</v>
      </c>
      <c r="D8" s="21">
        <v>120000</v>
      </c>
      <c r="E8" s="22">
        <f>C8-D8</f>
        <v>0</v>
      </c>
    </row>
    <row r="9" spans="1:5" ht="15.75" x14ac:dyDescent="0.25">
      <c r="A9" s="23"/>
      <c r="B9" s="24" t="s">
        <v>12</v>
      </c>
      <c r="C9" s="25">
        <v>5000</v>
      </c>
      <c r="D9" s="26">
        <f>3585.72+1414.28</f>
        <v>5000</v>
      </c>
      <c r="E9" s="27">
        <f t="shared" ref="E9:E17" si="0">C9-D9</f>
        <v>0</v>
      </c>
    </row>
    <row r="10" spans="1:5" ht="38.25" customHeight="1" x14ac:dyDescent="0.25">
      <c r="A10" s="23"/>
      <c r="B10" s="28" t="s">
        <v>58</v>
      </c>
      <c r="C10" s="25">
        <v>6999.9987000000001</v>
      </c>
      <c r="D10" s="26">
        <f>9638.66+2402.98+22479-1414.28+11970</f>
        <v>45076.36</v>
      </c>
      <c r="E10" s="27">
        <f t="shared" si="0"/>
        <v>-38076.361300000004</v>
      </c>
    </row>
    <row r="11" spans="1:5" ht="15.75" x14ac:dyDescent="0.25">
      <c r="A11" s="23"/>
      <c r="B11" s="24" t="s">
        <v>53</v>
      </c>
      <c r="C11" s="25">
        <v>699.99599999999998</v>
      </c>
      <c r="D11" s="26">
        <v>0</v>
      </c>
      <c r="E11" s="27">
        <f t="shared" si="0"/>
        <v>699.99599999999998</v>
      </c>
    </row>
    <row r="12" spans="1:5" ht="15.75" x14ac:dyDescent="0.25">
      <c r="A12" s="23"/>
      <c r="B12" s="24" t="s">
        <v>54</v>
      </c>
      <c r="C12" s="25">
        <v>1999.9974</v>
      </c>
      <c r="D12" s="26">
        <v>0</v>
      </c>
      <c r="E12" s="27">
        <f t="shared" si="0"/>
        <v>1999.9974</v>
      </c>
    </row>
    <row r="13" spans="1:5" ht="15.75" x14ac:dyDescent="0.25">
      <c r="A13" s="23"/>
      <c r="B13" s="24" t="s">
        <v>13</v>
      </c>
      <c r="C13" s="25">
        <v>0</v>
      </c>
      <c r="D13" s="26">
        <v>15000</v>
      </c>
      <c r="E13" s="27">
        <f t="shared" si="0"/>
        <v>-15000</v>
      </c>
    </row>
    <row r="14" spans="1:5" ht="15.75" x14ac:dyDescent="0.25">
      <c r="A14" s="23"/>
      <c r="B14" s="24" t="s">
        <v>14</v>
      </c>
      <c r="C14" s="29">
        <v>15000</v>
      </c>
      <c r="D14" s="26">
        <v>16000</v>
      </c>
      <c r="E14" s="27">
        <f t="shared" si="0"/>
        <v>-1000</v>
      </c>
    </row>
    <row r="15" spans="1:5" ht="15.75" x14ac:dyDescent="0.25">
      <c r="A15" s="23"/>
      <c r="B15" s="24" t="s">
        <v>56</v>
      </c>
      <c r="C15" s="29">
        <v>22447.772000000001</v>
      </c>
      <c r="D15" s="26">
        <v>22447.8</v>
      </c>
      <c r="E15" s="27">
        <f t="shared" si="0"/>
        <v>-2.7999999998428393E-2</v>
      </c>
    </row>
    <row r="16" spans="1:5" ht="15.75" x14ac:dyDescent="0.25">
      <c r="A16" s="100"/>
      <c r="B16" s="101" t="s">
        <v>55</v>
      </c>
      <c r="C16" s="102">
        <v>0</v>
      </c>
      <c r="D16" s="103">
        <v>4667.75</v>
      </c>
      <c r="E16" s="104">
        <f t="shared" si="0"/>
        <v>-4667.75</v>
      </c>
    </row>
    <row r="17" spans="1:5" ht="15.75" thickBot="1" x14ac:dyDescent="0.3">
      <c r="A17" s="30"/>
      <c r="B17" s="31" t="s">
        <v>15</v>
      </c>
      <c r="C17" s="32">
        <v>3600</v>
      </c>
      <c r="D17" s="33">
        <v>3790.76</v>
      </c>
      <c r="E17" s="34">
        <f t="shared" si="0"/>
        <v>-190.76000000000022</v>
      </c>
    </row>
    <row r="18" spans="1:5" ht="23.25" customHeight="1" thickBot="1" x14ac:dyDescent="0.3">
      <c r="A18" s="124" t="s">
        <v>16</v>
      </c>
      <c r="B18" s="125"/>
      <c r="C18" s="35">
        <f>SUM(C7:C17)</f>
        <v>812809.56510000012</v>
      </c>
      <c r="D18" s="36">
        <f>SUM(D7:D17)</f>
        <v>883830.06</v>
      </c>
      <c r="E18" s="37">
        <f>C18-D18</f>
        <v>-71020.494899999932</v>
      </c>
    </row>
    <row r="19" spans="1:5" s="39" customFormat="1" ht="15.75" thickBot="1" x14ac:dyDescent="0.3">
      <c r="A19" s="38" t="s">
        <v>17</v>
      </c>
      <c r="B19" s="126" t="s">
        <v>18</v>
      </c>
      <c r="C19" s="127"/>
      <c r="D19" s="128"/>
    </row>
    <row r="20" spans="1:5" x14ac:dyDescent="0.25">
      <c r="A20" s="18"/>
      <c r="B20" s="19" t="s">
        <v>19</v>
      </c>
      <c r="C20" s="40">
        <v>64920</v>
      </c>
      <c r="D20" s="41">
        <v>74788</v>
      </c>
      <c r="E20" s="41">
        <f>C20-D20</f>
        <v>-9868</v>
      </c>
    </row>
    <row r="21" spans="1:5" ht="15.75" thickBot="1" x14ac:dyDescent="0.3">
      <c r="A21" s="30"/>
      <c r="B21" s="42" t="s">
        <v>20</v>
      </c>
      <c r="C21" s="33">
        <v>12000</v>
      </c>
      <c r="D21" s="34">
        <v>12000</v>
      </c>
      <c r="E21" s="34">
        <f>C21-D21</f>
        <v>0</v>
      </c>
    </row>
    <row r="22" spans="1:5" ht="16.5" thickBot="1" x14ac:dyDescent="0.3">
      <c r="A22" s="129" t="s">
        <v>16</v>
      </c>
      <c r="B22" s="130"/>
      <c r="C22" s="43">
        <v>76920</v>
      </c>
      <c r="D22" s="44">
        <f>SUM(D20:D21)</f>
        <v>86788</v>
      </c>
      <c r="E22" s="44">
        <f>C22-D22</f>
        <v>-9868</v>
      </c>
    </row>
    <row r="23" spans="1:5" s="39" customFormat="1" ht="15.75" thickBot="1" x14ac:dyDescent="0.3">
      <c r="A23" s="45" t="s">
        <v>21</v>
      </c>
      <c r="B23" s="126" t="s">
        <v>22</v>
      </c>
      <c r="C23" s="127"/>
      <c r="D23" s="128"/>
    </row>
    <row r="24" spans="1:5" x14ac:dyDescent="0.25">
      <c r="A24" s="23"/>
      <c r="B24" s="19" t="s">
        <v>23</v>
      </c>
      <c r="C24" s="46">
        <v>106080</v>
      </c>
      <c r="D24" s="47">
        <v>110880</v>
      </c>
      <c r="E24" s="47">
        <f>C24-D24</f>
        <v>-4800</v>
      </c>
    </row>
    <row r="25" spans="1:5" x14ac:dyDescent="0.25">
      <c r="A25" s="23"/>
      <c r="B25" s="24" t="s">
        <v>24</v>
      </c>
      <c r="C25" s="46">
        <v>40568.399999999994</v>
      </c>
      <c r="D25" s="48">
        <v>41256</v>
      </c>
      <c r="E25" s="48">
        <f t="shared" ref="E25:E27" si="1">C25-D25</f>
        <v>-687.60000000000582</v>
      </c>
    </row>
    <row r="26" spans="1:5" x14ac:dyDescent="0.25">
      <c r="A26" s="23"/>
      <c r="B26" s="24" t="s">
        <v>25</v>
      </c>
      <c r="C26" s="46">
        <v>3499.9992000000002</v>
      </c>
      <c r="D26" s="48">
        <v>1500</v>
      </c>
      <c r="E26" s="48">
        <f t="shared" si="1"/>
        <v>1999.9992000000002</v>
      </c>
    </row>
    <row r="27" spans="1:5" ht="15.75" thickBot="1" x14ac:dyDescent="0.3">
      <c r="A27" s="23"/>
      <c r="B27" s="24" t="s">
        <v>26</v>
      </c>
      <c r="C27" s="46">
        <v>3800.04</v>
      </c>
      <c r="D27" s="48">
        <v>5720</v>
      </c>
      <c r="E27" s="48">
        <f t="shared" si="1"/>
        <v>-1919.96</v>
      </c>
    </row>
    <row r="28" spans="1:5" ht="16.5" thickBot="1" x14ac:dyDescent="0.3">
      <c r="A28" s="129" t="s">
        <v>16</v>
      </c>
      <c r="B28" s="130"/>
      <c r="C28" s="49">
        <v>153948.43919999999</v>
      </c>
      <c r="D28" s="50">
        <f>SUM(D24:D27)</f>
        <v>159356</v>
      </c>
      <c r="E28" s="50">
        <f>C28-D28</f>
        <v>-5407.5608000000066</v>
      </c>
    </row>
    <row r="29" spans="1:5" s="39" customFormat="1" ht="26.25" thickBot="1" x14ac:dyDescent="0.3">
      <c r="A29" s="45" t="s">
        <v>27</v>
      </c>
      <c r="B29" s="51" t="s">
        <v>28</v>
      </c>
      <c r="C29" s="52">
        <v>2325.2400000000002</v>
      </c>
      <c r="D29" s="53">
        <v>5120</v>
      </c>
      <c r="E29" s="53">
        <f>C29-D29</f>
        <v>-2794.7599999999998</v>
      </c>
    </row>
    <row r="30" spans="1:5" s="39" customFormat="1" ht="26.25" customHeight="1" thickBot="1" x14ac:dyDescent="0.3">
      <c r="A30" s="131" t="s">
        <v>29</v>
      </c>
      <c r="B30" s="132"/>
      <c r="C30" s="54">
        <v>1046003.2443</v>
      </c>
      <c r="D30" s="55">
        <f>D29+D28+D22+D18</f>
        <v>1135094.06</v>
      </c>
      <c r="E30" s="55">
        <f>C30-D30</f>
        <v>-89090.815700000036</v>
      </c>
    </row>
    <row r="31" spans="1:5" s="6" customFormat="1" ht="19.5" customHeight="1" thickBot="1" x14ac:dyDescent="0.3">
      <c r="A31" s="133" t="s">
        <v>30</v>
      </c>
      <c r="B31" s="134"/>
      <c r="C31" s="134"/>
      <c r="D31" s="134"/>
      <c r="E31" s="135"/>
    </row>
    <row r="32" spans="1:5" ht="60" customHeight="1" thickBot="1" x14ac:dyDescent="0.3">
      <c r="A32" s="7" t="s">
        <v>6</v>
      </c>
      <c r="B32" s="115" t="s">
        <v>31</v>
      </c>
      <c r="C32" s="116"/>
      <c r="D32" s="116"/>
      <c r="E32" s="117"/>
    </row>
    <row r="33" spans="1:6" ht="26.25" customHeight="1" x14ac:dyDescent="0.25">
      <c r="A33" s="18"/>
      <c r="B33" s="56" t="s">
        <v>32</v>
      </c>
      <c r="C33" s="57">
        <v>524968.22000000044</v>
      </c>
      <c r="D33" s="58">
        <v>524312.44999999995</v>
      </c>
      <c r="E33" s="58">
        <f>C33-D33</f>
        <v>655.77000000048429</v>
      </c>
    </row>
    <row r="34" spans="1:6" x14ac:dyDescent="0.25">
      <c r="A34" s="23"/>
      <c r="B34" s="59" t="s">
        <v>33</v>
      </c>
      <c r="C34" s="60">
        <v>18000</v>
      </c>
      <c r="D34" s="61">
        <v>17993.57</v>
      </c>
      <c r="E34" s="61">
        <f t="shared" ref="E34:E37" si="2">C34-D34</f>
        <v>6.430000000000291</v>
      </c>
    </row>
    <row r="35" spans="1:6" x14ac:dyDescent="0.25">
      <c r="A35" s="23"/>
      <c r="B35" s="59" t="s">
        <v>34</v>
      </c>
      <c r="C35" s="60">
        <v>6800</v>
      </c>
      <c r="D35" s="61">
        <v>6800</v>
      </c>
      <c r="E35" s="61">
        <f t="shared" si="2"/>
        <v>0</v>
      </c>
    </row>
    <row r="36" spans="1:6" x14ac:dyDescent="0.25">
      <c r="A36" s="23"/>
      <c r="B36" s="59" t="s">
        <v>35</v>
      </c>
      <c r="C36" s="60">
        <v>2400</v>
      </c>
      <c r="D36" s="61">
        <v>0</v>
      </c>
      <c r="E36" s="61">
        <f t="shared" si="2"/>
        <v>2400</v>
      </c>
      <c r="F36" s="62"/>
    </row>
    <row r="37" spans="1:6" ht="15.75" thickBot="1" x14ac:dyDescent="0.3">
      <c r="A37" s="30"/>
      <c r="B37" s="63" t="s">
        <v>36</v>
      </c>
      <c r="C37" s="64">
        <v>3000</v>
      </c>
      <c r="D37" s="65">
        <v>2000</v>
      </c>
      <c r="E37" s="65">
        <f t="shared" si="2"/>
        <v>1000</v>
      </c>
    </row>
    <row r="38" spans="1:6" ht="25.5" customHeight="1" thickBot="1" x14ac:dyDescent="0.6">
      <c r="A38" s="105" t="s">
        <v>16</v>
      </c>
      <c r="B38" s="106"/>
      <c r="C38" s="66">
        <f>SUM(C33:C37)</f>
        <v>555168.22000000044</v>
      </c>
      <c r="D38" s="67">
        <f>SUM(D33:D37)</f>
        <v>551106.0199999999</v>
      </c>
      <c r="E38" s="67">
        <f>C38-D38</f>
        <v>4062.2000000005355</v>
      </c>
    </row>
    <row r="39" spans="1:6" ht="49.5" customHeight="1" thickBot="1" x14ac:dyDescent="0.3">
      <c r="A39" s="107" t="s">
        <v>37</v>
      </c>
      <c r="B39" s="108"/>
      <c r="C39" s="68">
        <f>C38+C30</f>
        <v>1601171.4643000006</v>
      </c>
      <c r="D39" s="68">
        <f>D38+D30</f>
        <v>1686200.08</v>
      </c>
      <c r="E39" s="68">
        <f>C39-D39</f>
        <v>-85028.6156999995</v>
      </c>
    </row>
    <row r="40" spans="1:6" s="73" customFormat="1" ht="38.25" customHeight="1" thickBot="1" x14ac:dyDescent="0.3">
      <c r="A40" s="69" t="s">
        <v>38</v>
      </c>
      <c r="B40" s="70" t="s">
        <v>57</v>
      </c>
      <c r="C40" s="71">
        <v>64200</v>
      </c>
      <c r="D40" s="71">
        <f>200+11494.52+18587+35148.75+185.5</f>
        <v>65615.77</v>
      </c>
      <c r="E40" s="72">
        <f>C40-D40</f>
        <v>-1415.7700000000041</v>
      </c>
    </row>
    <row r="41" spans="1:6" ht="50.25" customHeight="1" thickBot="1" x14ac:dyDescent="0.4">
      <c r="A41" s="109" t="s">
        <v>16</v>
      </c>
      <c r="B41" s="110"/>
      <c r="C41" s="74">
        <f>C39+C40</f>
        <v>1665371.4643000006</v>
      </c>
      <c r="D41" s="74">
        <f>D39+D40</f>
        <v>1751815.85</v>
      </c>
      <c r="E41" s="75">
        <f>C41-D41</f>
        <v>-86444.385699999519</v>
      </c>
    </row>
    <row r="43" spans="1:6" ht="15.75" thickBot="1" x14ac:dyDescent="0.3">
      <c r="D43" s="76"/>
      <c r="E43" s="76"/>
    </row>
    <row r="44" spans="1:6" ht="18.600000000000001" customHeight="1" thickBot="1" x14ac:dyDescent="0.3">
      <c r="A44" s="111" t="s">
        <v>39</v>
      </c>
      <c r="B44" s="112"/>
      <c r="C44" s="77">
        <f>7200+7200+7114.15</f>
        <v>21514.15</v>
      </c>
      <c r="D44" s="78"/>
      <c r="E44" s="79"/>
    </row>
    <row r="45" spans="1:6" ht="18.600000000000001" customHeight="1" thickBot="1" x14ac:dyDescent="0.3">
      <c r="A45" s="80"/>
      <c r="B45" s="81"/>
      <c r="C45" s="82" t="s">
        <v>40</v>
      </c>
      <c r="D45" s="83" t="s">
        <v>41</v>
      </c>
      <c r="E45" s="79"/>
    </row>
    <row r="46" spans="1:6" x14ac:dyDescent="0.25">
      <c r="A46" s="84">
        <v>1</v>
      </c>
      <c r="B46" s="85" t="s">
        <v>42</v>
      </c>
      <c r="C46" s="86">
        <v>7490</v>
      </c>
      <c r="D46" s="87">
        <v>5000</v>
      </c>
      <c r="E46" s="87">
        <f>C46-D46</f>
        <v>2490</v>
      </c>
    </row>
    <row r="47" spans="1:6" x14ac:dyDescent="0.25">
      <c r="A47" s="23">
        <v>2</v>
      </c>
      <c r="B47" s="59" t="s">
        <v>43</v>
      </c>
      <c r="C47" s="60">
        <v>3999.9960000000001</v>
      </c>
      <c r="D47" s="88">
        <v>4040</v>
      </c>
      <c r="E47" s="88">
        <f t="shared" ref="E47:E50" si="3">C47-D47</f>
        <v>-40.003999999999905</v>
      </c>
    </row>
    <row r="48" spans="1:6" x14ac:dyDescent="0.25">
      <c r="A48" s="84">
        <v>3</v>
      </c>
      <c r="B48" s="89" t="s">
        <v>44</v>
      </c>
      <c r="C48" s="90">
        <v>4440</v>
      </c>
      <c r="D48" s="91">
        <v>6400</v>
      </c>
      <c r="E48" s="91">
        <f t="shared" si="3"/>
        <v>-1960</v>
      </c>
    </row>
    <row r="49" spans="1:5" x14ac:dyDescent="0.25">
      <c r="A49" s="84">
        <v>4</v>
      </c>
      <c r="B49" s="89" t="s">
        <v>45</v>
      </c>
      <c r="C49" s="90">
        <v>4299.9960000000001</v>
      </c>
      <c r="D49" s="91">
        <v>3300</v>
      </c>
      <c r="E49" s="91">
        <f t="shared" si="3"/>
        <v>999.99600000000009</v>
      </c>
    </row>
    <row r="50" spans="1:5" ht="15.75" thickBot="1" x14ac:dyDescent="0.3">
      <c r="A50" s="84"/>
      <c r="B50" s="59" t="s">
        <v>35</v>
      </c>
      <c r="C50" s="90"/>
      <c r="D50" s="91">
        <v>1311.2</v>
      </c>
      <c r="E50" s="91">
        <f t="shared" si="3"/>
        <v>-1311.2</v>
      </c>
    </row>
    <row r="51" spans="1:5" ht="19.5" thickBot="1" x14ac:dyDescent="0.35">
      <c r="A51" s="113" t="s">
        <v>46</v>
      </c>
      <c r="B51" s="114"/>
      <c r="C51" s="92">
        <f>SUM(C46:C50)</f>
        <v>20229.991999999998</v>
      </c>
      <c r="D51" s="93">
        <f>SUM(D46:D50)</f>
        <v>20051.2</v>
      </c>
      <c r="E51" s="94">
        <f>C51-D51</f>
        <v>178.79199999999764</v>
      </c>
    </row>
    <row r="52" spans="1:5" ht="19.5" thickBot="1" x14ac:dyDescent="0.35">
      <c r="A52" s="78"/>
      <c r="B52" s="95" t="s">
        <v>47</v>
      </c>
      <c r="C52" s="96">
        <f>C44-D51</f>
        <v>1462.9500000000007</v>
      </c>
      <c r="D52" s="97"/>
      <c r="E52" s="79"/>
    </row>
    <row r="55" spans="1:5" s="98" customFormat="1" ht="15.75" x14ac:dyDescent="0.25">
      <c r="B55" s="99" t="s">
        <v>48</v>
      </c>
      <c r="C55" s="98" t="s">
        <v>49</v>
      </c>
      <c r="D55" s="98" t="s">
        <v>50</v>
      </c>
    </row>
    <row r="56" spans="1:5" s="98" customFormat="1" ht="15.75" x14ac:dyDescent="0.25"/>
    <row r="57" spans="1:5" s="98" customFormat="1" ht="15.75" x14ac:dyDescent="0.25">
      <c r="B57" s="99" t="s">
        <v>52</v>
      </c>
      <c r="C57" s="98" t="s">
        <v>49</v>
      </c>
      <c r="D57" s="98" t="s">
        <v>51</v>
      </c>
    </row>
    <row r="58" spans="1:5" s="98" customFormat="1" ht="15.75" x14ac:dyDescent="0.25"/>
  </sheetData>
  <mergeCells count="17">
    <mergeCell ref="B32:E32"/>
    <mergeCell ref="A1:E1"/>
    <mergeCell ref="A3:E3"/>
    <mergeCell ref="B4:E4"/>
    <mergeCell ref="A7:B7"/>
    <mergeCell ref="A18:B18"/>
    <mergeCell ref="B19:D19"/>
    <mergeCell ref="A22:B22"/>
    <mergeCell ref="B23:D23"/>
    <mergeCell ref="A28:B28"/>
    <mergeCell ref="A30:B30"/>
    <mergeCell ref="A31:E31"/>
    <mergeCell ref="A38:B38"/>
    <mergeCell ref="A39:B39"/>
    <mergeCell ref="A41:B41"/>
    <mergeCell ref="A44:B44"/>
    <mergeCell ref="A51:B51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2021-04-02T13:19:16Z</dcterms:modified>
</cp:coreProperties>
</file>